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20" yWindow="65461" windowWidth="7680" windowHeight="8160" tabRatio="786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N1" sheetId="6" r:id="rId6"/>
  </sheets>
  <definedNames>
    <definedName name="_xlnm.Print_Area" localSheetId="5">'N1'!$G$1:$O$34</definedName>
  </definedNames>
  <calcPr fullCalcOnLoad="1"/>
</workbook>
</file>

<file path=xl/sharedStrings.xml><?xml version="1.0" encoding="utf-8"?>
<sst xmlns="http://schemas.openxmlformats.org/spreadsheetml/2006/main" count="602" uniqueCount="164">
  <si>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</si>
  <si>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</si>
  <si>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</si>
  <si>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</si>
  <si>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</si>
  <si>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</si>
  <si>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</si>
  <si>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</si>
  <si>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</si>
  <si>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</si>
  <si>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</si>
  <si>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</si>
  <si>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</si>
  <si>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</si>
  <si>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</si>
  <si>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</si>
  <si>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</si>
  <si>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</si>
  <si>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</si>
  <si>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</si>
  <si>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</si>
  <si>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</si>
  <si>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1 - 3</t>
  </si>
  <si>
    <t>Nan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</si>
  <si>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</si>
  <si>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</si>
  <si>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</si>
  <si>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</si>
  <si>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</si>
  <si>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</si>
  <si>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</si>
  <si>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</si>
  <si>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</si>
  <si>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</si>
  <si>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</si>
  <si>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</si>
  <si>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</si>
  <si>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</si>
  <si>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</si>
  <si>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</si>
  <si>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</si>
  <si>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</si>
  <si>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</si>
  <si>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Computed by        Suntanee</t>
  </si>
  <si>
    <t>Checked by          Preecha</t>
  </si>
  <si>
    <t>10 - 12</t>
  </si>
  <si>
    <t>4,6,8</t>
  </si>
  <si>
    <t>YEAR06</t>
  </si>
  <si>
    <t>4 - 6</t>
  </si>
  <si>
    <t>7 - 9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</si>
  <si>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</si>
  <si>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</si>
  <si>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</si>
  <si>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</si>
  <si>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</si>
  <si>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</si>
  <si>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</si>
  <si>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</si>
  <si>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</si>
  <si>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</si>
  <si>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</si>
  <si>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</si>
  <si>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</si>
  <si>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</si>
  <si>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</si>
  <si>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 xml:space="preserve">58 - 60 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</si>
  <si>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</si>
  <si>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</si>
  <si>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</si>
  <si>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</si>
  <si>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</si>
  <si>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</si>
  <si>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</si>
  <si>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</si>
  <si>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</si>
  <si>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</si>
  <si>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</si>
  <si>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</si>
  <si>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</si>
  <si>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</si>
  <si>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58 - 60</t>
  </si>
  <si>
    <t>70-72</t>
  </si>
  <si>
    <t>76-78</t>
  </si>
  <si>
    <t>79-81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</si>
  <si>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</si>
  <si>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</si>
  <si>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</si>
  <si>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</si>
  <si>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</si>
  <si>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</si>
  <si>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</si>
  <si>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</si>
  <si>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</si>
  <si>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</si>
  <si>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</si>
  <si>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</si>
  <si>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</si>
  <si>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</si>
  <si>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</si>
  <si>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</si>
  <si>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</si>
  <si>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</si>
  <si>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</si>
  <si>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</si>
  <si>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</si>
  <si>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</si>
  <si>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</si>
  <si>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73-75</t>
  </si>
  <si>
    <t>82-84</t>
  </si>
  <si>
    <t>85-87</t>
  </si>
  <si>
    <t>88-90</t>
  </si>
  <si>
    <t>91-93</t>
  </si>
  <si>
    <t>94-96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</si>
  <si>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</si>
  <si>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</si>
  <si>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</si>
  <si>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</si>
  <si>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</si>
  <si>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</si>
  <si>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>97-99</t>
  </si>
  <si>
    <t>100-102</t>
  </si>
  <si>
    <t>103-105</t>
  </si>
  <si>
    <t>106-108</t>
  </si>
  <si>
    <t>34-39</t>
  </si>
  <si>
    <t>A.Muang</t>
  </si>
  <si>
    <t>85-57</t>
  </si>
  <si>
    <t xml:space="preserve"> 22-24</t>
  </si>
  <si>
    <t xml:space="preserve"> 25-27</t>
  </si>
  <si>
    <t>เดือนธ.ค.ไม่มีค่าตะกอน(ตักตะกอนมาผิด)</t>
  </si>
  <si>
    <t>การคำนวณตะกอน สถานี   N.1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</si>
  <si>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</si>
  <si>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</si>
  <si>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</si>
  <si>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</si>
  <si>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</si>
  <si>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</si>
  <si>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</si>
  <si>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</si>
  <si>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</si>
  <si>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</si>
  <si>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</si>
  <si>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</si>
  <si>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</si>
  <si>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</si>
  <si>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</si>
  <si>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</si>
  <si>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</si>
  <si>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</si>
  <si>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</si>
  <si>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</si>
  <si>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</si>
  <si>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</si>
  <si>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</si>
  <si>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r>
      <t>Drainage Area 4560 Km.</t>
    </r>
    <r>
      <rPr>
        <vertAlign val="superscript"/>
        <sz val="14"/>
        <rFont val="DilleniaUPC"/>
        <family val="1"/>
      </rPr>
      <t>2</t>
    </r>
  </si>
  <si>
    <t>13/19/1959</t>
  </si>
  <si>
    <t>20/19/1959</t>
  </si>
  <si>
    <t>28/19/1959</t>
  </si>
  <si>
    <r>
      <t>Drainage Area......4,560..........................Km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</si>
  <si>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Zero Gage192.200 M. msl.</t>
  </si>
  <si>
    <t>Mae Nam Nan</t>
  </si>
  <si>
    <t>River.Mae  Nam...Nan..........................................................................................</t>
  </si>
  <si>
    <t xml:space="preserve">Station..... N.1.................................... Water year…2006-2017.... </t>
  </si>
  <si>
    <t>River   Mae  Nam...Nan..........................................................................................</t>
  </si>
  <si>
    <t>Station  N.1 Water year 2018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</si>
</sst>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d/mm/yy"/>
    <numFmt numFmtId="195" formatCode="dd\-mmm\-yy"/>
    <numFmt numFmtId="196" formatCode="d"/>
    <numFmt numFmtId="197" formatCode="mmm"/>
    <numFmt numFmtId="198" formatCode="#,##0.00000"/>
    <numFmt numFmtId="199" formatCode="#,##0.0_);\(#,##0.0\)"/>
    <numFmt numFmtId="200" formatCode="&quot;L.&quot;\ #,##0;[Red]\-&quot;L.&quot;\ #,##0"/>
    <numFmt numFmtId="201" formatCode="mmm\-yyyy"/>
    <numFmt numFmtId="202" formatCode="[$-41E]d\ mmmm\ yyyy"/>
    <numFmt numFmtId="203" formatCode="[$-107041E]d\ mmm\ yy;@"/>
    <numFmt numFmtId="204" formatCode="[$-101041E]d\ mmm\ yy;@"/>
    <numFmt numFmtId="205" formatCode="[$-1010000]d/m/yyyy;@"/>
  </numFmts>
  <fonts count="75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ngsanaUPC"/>
      <family val="1"/>
    </font>
    <font>
      <sz val="16"/>
      <color indexed="10"/>
      <name val="CordiaUPC"/>
      <family val="1"/>
    </font>
    <font>
      <sz val="14"/>
      <name val="CordiaUPC"/>
      <family val="1"/>
    </font>
    <font>
      <b/>
      <sz val="14"/>
      <color indexed="8"/>
      <name val="AngsanaUPC"/>
      <family val="1"/>
    </font>
    <font>
      <sz val="14"/>
      <name val="Angsana New"/>
      <family val="1"/>
    </font>
    <font>
      <b/>
      <sz val="14"/>
      <name val="AngsanaUPC"/>
      <family val="1"/>
    </font>
    <font>
      <sz val="12"/>
      <name val="CordiaUPC"/>
      <family val="1"/>
    </font>
    <font>
      <sz val="10"/>
      <name val="AngsanaUPC"/>
      <family val="1"/>
    </font>
    <font>
      <sz val="16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6"/>
      <color indexed="8"/>
      <name val="AngsanaUPC"/>
      <family val="0"/>
    </font>
    <font>
      <vertAlign val="superscript"/>
      <sz val="16"/>
      <color indexed="8"/>
      <name val="AngsanaUPC"/>
      <family val="0"/>
    </font>
    <font>
      <sz val="9.95"/>
      <color indexed="8"/>
      <name val="DilleniaUPC"/>
      <family val="0"/>
    </font>
    <font>
      <sz val="11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CordiaUPC"/>
      <family val="1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0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CordiaUPC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10"/>
      </top>
      <bottom style="thin">
        <color indexed="3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6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0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9" fillId="20" borderId="3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4" applyNumberFormat="0" applyAlignment="0" applyProtection="0"/>
    <xf numFmtId="0" fontId="64" fillId="0" borderId="5" applyNumberFormat="0" applyFill="0" applyAlignment="0" applyProtection="0"/>
    <xf numFmtId="0" fontId="6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6" fillId="23" borderId="3" applyNumberFormat="0" applyAlignment="0" applyProtection="0"/>
    <xf numFmtId="0" fontId="67" fillId="24" borderId="0" applyNumberFormat="0" applyBorder="0" applyAlignment="0" applyProtection="0"/>
    <xf numFmtId="0" fontId="68" fillId="0" borderId="6" applyNumberFormat="0" applyFill="0" applyAlignment="0" applyProtection="0"/>
    <xf numFmtId="0" fontId="69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0" fillId="20" borderId="7" applyNumberFormat="0" applyAlignment="0" applyProtection="0"/>
    <xf numFmtId="0" fontId="0" fillId="32" borderId="8" applyNumberFormat="0" applyFont="0" applyAlignment="0" applyProtection="0"/>
    <xf numFmtId="0" fontId="71" fillId="0" borderId="9" applyNumberFormat="0" applyFill="0" applyAlignment="0" applyProtection="0"/>
    <xf numFmtId="0" fontId="72" fillId="0" borderId="10" applyNumberFormat="0" applyFill="0" applyAlignment="0" applyProtection="0"/>
    <xf numFmtId="0" fontId="73" fillId="0" borderId="11" applyNumberFormat="0" applyFill="0" applyAlignment="0" applyProtection="0"/>
    <xf numFmtId="0" fontId="73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" vertic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61" applyFont="1">
      <alignment/>
      <protection/>
    </xf>
    <xf numFmtId="191" fontId="4" fillId="0" borderId="0" xfId="61" applyNumberFormat="1" applyFont="1">
      <alignment/>
      <protection/>
    </xf>
    <xf numFmtId="191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10" fillId="0" borderId="0" xfId="62" applyFont="1">
      <alignment/>
      <protection/>
    </xf>
    <xf numFmtId="2" fontId="10" fillId="0" borderId="16" xfId="62" applyNumberFormat="1" applyFont="1" applyFill="1" applyBorder="1" applyAlignment="1" applyProtection="1">
      <alignment horizontal="center" vertical="center" shrinkToFit="1"/>
      <protection/>
    </xf>
    <xf numFmtId="198" fontId="10" fillId="0" borderId="16" xfId="62" applyNumberFormat="1" applyFont="1" applyFill="1" applyBorder="1" applyAlignment="1" applyProtection="1">
      <alignment horizontal="center" vertical="center" wrapText="1"/>
      <protection/>
    </xf>
    <xf numFmtId="192" fontId="10" fillId="0" borderId="16" xfId="62" applyNumberFormat="1" applyFont="1" applyFill="1" applyBorder="1" applyAlignment="1" applyProtection="1">
      <alignment horizontal="center" vertical="center" wrapText="1"/>
      <protection/>
    </xf>
    <xf numFmtId="2" fontId="10" fillId="0" borderId="17" xfId="62" applyNumberFormat="1" applyFont="1" applyFill="1" applyBorder="1" applyAlignment="1" applyProtection="1">
      <alignment horizontal="center" vertical="center"/>
      <protection/>
    </xf>
    <xf numFmtId="0" fontId="10" fillId="0" borderId="18" xfId="62" applyFont="1" applyFill="1" applyBorder="1" applyAlignment="1" applyProtection="1">
      <alignment horizontal="center" vertical="center"/>
      <protection/>
    </xf>
    <xf numFmtId="0" fontId="10" fillId="0" borderId="19" xfId="62" applyFont="1" applyFill="1" applyBorder="1" applyAlignment="1" applyProtection="1">
      <alignment horizontal="center" vertical="center"/>
      <protection/>
    </xf>
    <xf numFmtId="198" fontId="10" fillId="0" borderId="17" xfId="62" applyNumberFormat="1" applyFont="1" applyFill="1" applyBorder="1" applyAlignment="1" applyProtection="1">
      <alignment horizontal="center" vertical="center" wrapText="1"/>
      <protection/>
    </xf>
    <xf numFmtId="192" fontId="10" fillId="0" borderId="17" xfId="62" applyNumberFormat="1" applyFont="1" applyFill="1" applyBorder="1" applyAlignment="1" applyProtection="1">
      <alignment horizontal="center" vertical="center"/>
      <protection/>
    </xf>
    <xf numFmtId="4" fontId="10" fillId="0" borderId="20" xfId="62" applyNumberFormat="1" applyFont="1" applyFill="1" applyBorder="1" applyAlignment="1" applyProtection="1">
      <alignment horizontal="center" vertical="center"/>
      <protection/>
    </xf>
    <xf numFmtId="4" fontId="10" fillId="0" borderId="21" xfId="62" applyNumberFormat="1" applyFont="1" applyFill="1" applyBorder="1" applyAlignment="1" applyProtection="1">
      <alignment horizontal="center" vertical="center"/>
      <protection/>
    </xf>
    <xf numFmtId="4" fontId="10" fillId="0" borderId="22" xfId="62" applyNumberFormat="1" applyFont="1" applyFill="1" applyBorder="1" applyAlignment="1" applyProtection="1">
      <alignment horizontal="center" vertical="center"/>
      <protection/>
    </xf>
    <xf numFmtId="0" fontId="10" fillId="33" borderId="16" xfId="62" applyFont="1" applyFill="1" applyBorder="1" applyAlignment="1" applyProtection="1" quotePrefix="1">
      <alignment horizontal="center" vertical="center"/>
      <protection/>
    </xf>
    <xf numFmtId="2" fontId="10" fillId="33" borderId="16" xfId="62" applyNumberFormat="1" applyFont="1" applyFill="1" applyBorder="1" applyAlignment="1" applyProtection="1" quotePrefix="1">
      <alignment horizontal="center" vertical="center"/>
      <protection/>
    </xf>
    <xf numFmtId="0" fontId="10" fillId="33" borderId="23" xfId="62" applyFont="1" applyFill="1" applyBorder="1" applyAlignment="1" applyProtection="1" quotePrefix="1">
      <alignment horizontal="center" vertical="center"/>
      <protection/>
    </xf>
    <xf numFmtId="0" fontId="10" fillId="33" borderId="24" xfId="62" applyFont="1" applyFill="1" applyBorder="1" applyAlignment="1" applyProtection="1" quotePrefix="1">
      <alignment horizontal="center" vertical="center"/>
      <protection/>
    </xf>
    <xf numFmtId="198" fontId="10" fillId="33" borderId="16" xfId="62" applyNumberFormat="1" applyFont="1" applyFill="1" applyBorder="1" applyAlignment="1" applyProtection="1" quotePrefix="1">
      <alignment horizontal="center" vertical="center"/>
      <protection/>
    </xf>
    <xf numFmtId="192" fontId="10" fillId="33" borderId="16" xfId="62" applyNumberFormat="1" applyFont="1" applyFill="1" applyBorder="1" applyAlignment="1" applyProtection="1" quotePrefix="1">
      <alignment horizontal="center" vertical="center"/>
      <protection/>
    </xf>
    <xf numFmtId="195" fontId="10" fillId="33" borderId="16" xfId="62" applyNumberFormat="1" applyFont="1" applyFill="1" applyBorder="1" applyAlignment="1" applyProtection="1" quotePrefix="1">
      <alignment horizontal="center" vertical="center"/>
      <protection/>
    </xf>
    <xf numFmtId="4" fontId="10" fillId="33" borderId="23" xfId="62" applyNumberFormat="1" applyFont="1" applyFill="1" applyBorder="1" applyAlignment="1" applyProtection="1">
      <alignment horizontal="center" vertical="center"/>
      <protection/>
    </xf>
    <xf numFmtId="4" fontId="10" fillId="33" borderId="25" xfId="62" applyNumberFormat="1" applyFont="1" applyFill="1" applyBorder="1" applyAlignment="1" applyProtection="1">
      <alignment horizontal="center" vertical="center"/>
      <protection/>
    </xf>
    <xf numFmtId="4" fontId="10" fillId="33" borderId="24" xfId="62" applyNumberFormat="1" applyFont="1" applyFill="1" applyBorder="1" applyAlignment="1" applyProtection="1">
      <alignment horizontal="center" vertical="center"/>
      <protection/>
    </xf>
    <xf numFmtId="0" fontId="10" fillId="0" borderId="0" xfId="62" applyFont="1" applyAlignment="1">
      <alignment horizontal="right" vertical="center"/>
      <protection/>
    </xf>
    <xf numFmtId="191" fontId="10" fillId="0" borderId="0" xfId="62" applyNumberFormat="1" applyFont="1" applyAlignment="1">
      <alignment horizontal="right" vertical="center"/>
      <protection/>
    </xf>
    <xf numFmtId="0" fontId="12" fillId="0" borderId="0" xfId="62" applyFont="1">
      <alignment/>
      <protection/>
    </xf>
    <xf numFmtId="0" fontId="0" fillId="0" borderId="0" xfId="60">
      <alignment/>
      <protection/>
    </xf>
    <xf numFmtId="0" fontId="13" fillId="0" borderId="0" xfId="60" applyFont="1" applyAlignment="1">
      <alignment horizontal="right"/>
      <protection/>
    </xf>
    <xf numFmtId="0" fontId="13" fillId="0" borderId="0" xfId="60" applyFont="1" applyAlignment="1">
      <alignment horizontal="center"/>
      <protection/>
    </xf>
    <xf numFmtId="0" fontId="13" fillId="0" borderId="0" xfId="60" applyFont="1">
      <alignment/>
      <protection/>
    </xf>
    <xf numFmtId="196" fontId="14" fillId="0" borderId="0" xfId="46" applyNumberFormat="1" applyFont="1" applyAlignment="1">
      <alignment horizontal="center"/>
      <protection/>
    </xf>
    <xf numFmtId="2" fontId="15" fillId="0" borderId="0" xfId="46" applyNumberFormat="1" applyFont="1">
      <alignment/>
      <protection/>
    </xf>
    <xf numFmtId="0" fontId="0" fillId="0" borderId="0" xfId="46" applyFont="1" applyBorder="1" applyAlignment="1">
      <alignment horizontal="center"/>
      <protection/>
    </xf>
    <xf numFmtId="0" fontId="14" fillId="0" borderId="0" xfId="46" applyFont="1">
      <alignment/>
      <protection/>
    </xf>
    <xf numFmtId="191" fontId="10" fillId="0" borderId="26" xfId="60" applyNumberFormat="1" applyFont="1" applyBorder="1">
      <alignment/>
      <protection/>
    </xf>
    <xf numFmtId="0" fontId="13" fillId="0" borderId="0" xfId="46" applyFont="1" applyAlignment="1">
      <alignment horizontal="right" vertical="center"/>
      <protection/>
    </xf>
    <xf numFmtId="0" fontId="13" fillId="0" borderId="0" xfId="46" applyFont="1" applyAlignment="1">
      <alignment horizontal="center" vertical="center"/>
      <protection/>
    </xf>
    <xf numFmtId="0" fontId="13" fillId="0" borderId="0" xfId="46" applyFont="1" applyAlignment="1">
      <alignment horizontal="left" vertical="center"/>
      <protection/>
    </xf>
    <xf numFmtId="191" fontId="0" fillId="0" borderId="0" xfId="46" applyNumberFormat="1" applyFont="1" applyBorder="1" applyAlignment="1">
      <alignment horizontal="center"/>
      <protection/>
    </xf>
    <xf numFmtId="0" fontId="14" fillId="0" borderId="0" xfId="46" applyFont="1" applyAlignment="1">
      <alignment vertical="center"/>
      <protection/>
    </xf>
    <xf numFmtId="2" fontId="0" fillId="0" borderId="0" xfId="46" applyNumberFormat="1" applyFont="1" applyBorder="1" applyAlignment="1">
      <alignment horizontal="center"/>
      <protection/>
    </xf>
    <xf numFmtId="15" fontId="14" fillId="0" borderId="0" xfId="46" applyNumberFormat="1" applyFont="1">
      <alignment/>
      <protection/>
    </xf>
    <xf numFmtId="196" fontId="14" fillId="0" borderId="0" xfId="46" applyNumberFormat="1" applyFont="1">
      <alignment/>
      <protection/>
    </xf>
    <xf numFmtId="0" fontId="15" fillId="0" borderId="0" xfId="46" applyFont="1">
      <alignment/>
      <protection/>
    </xf>
    <xf numFmtId="19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92" fontId="4" fillId="0" borderId="0" xfId="61" applyNumberFormat="1" applyFont="1" applyBorder="1">
      <alignment/>
      <protection/>
    </xf>
    <xf numFmtId="0" fontId="4" fillId="0" borderId="27" xfId="0" applyFont="1" applyBorder="1" applyAlignment="1" quotePrefix="1">
      <alignment horizontal="center"/>
    </xf>
    <xf numFmtId="191" fontId="4" fillId="0" borderId="27" xfId="0" applyNumberFormat="1" applyFont="1" applyBorder="1" applyAlignment="1" quotePrefix="1">
      <alignment horizontal="center"/>
    </xf>
    <xf numFmtId="0" fontId="4" fillId="0" borderId="28" xfId="0" applyFont="1" applyBorder="1" applyAlignment="1" quotePrefix="1">
      <alignment horizontal="center"/>
    </xf>
    <xf numFmtId="0" fontId="4" fillId="0" borderId="0" xfId="61" applyFont="1" applyBorder="1">
      <alignment/>
      <protection/>
    </xf>
    <xf numFmtId="0" fontId="4" fillId="0" borderId="0" xfId="61" applyFont="1" applyBorder="1" applyAlignment="1">
      <alignment horizontal="center"/>
      <protection/>
    </xf>
    <xf numFmtId="191" fontId="4" fillId="0" borderId="0" xfId="61" applyNumberFormat="1" applyFont="1" applyBorder="1">
      <alignment/>
      <protection/>
    </xf>
    <xf numFmtId="191" fontId="4" fillId="0" borderId="0" xfId="61" applyNumberFormat="1" applyFont="1" applyBorder="1" applyAlignment="1">
      <alignment horizontal="right"/>
      <protection/>
    </xf>
    <xf numFmtId="191" fontId="4" fillId="0" borderId="29" xfId="61" applyNumberFormat="1" applyFont="1" applyBorder="1">
      <alignment/>
      <protection/>
    </xf>
    <xf numFmtId="191" fontId="4" fillId="0" borderId="29" xfId="61" applyNumberFormat="1" applyFont="1" applyBorder="1" applyAlignment="1">
      <alignment horizontal="right"/>
      <protection/>
    </xf>
    <xf numFmtId="191" fontId="4" fillId="0" borderId="0" xfId="47" applyNumberFormat="1" applyFont="1" applyFill="1" applyBorder="1" applyAlignment="1" quotePrefix="1">
      <alignment horizontal="right"/>
      <protection/>
    </xf>
    <xf numFmtId="191" fontId="4" fillId="0" borderId="0" xfId="47" applyNumberFormat="1" applyFont="1" applyBorder="1" applyAlignment="1">
      <alignment horizontal="right"/>
      <protection/>
    </xf>
    <xf numFmtId="191" fontId="4" fillId="0" borderId="30" xfId="0" applyNumberFormat="1" applyFont="1" applyBorder="1" applyAlignment="1">
      <alignment horizontal="right"/>
    </xf>
    <xf numFmtId="0" fontId="4" fillId="0" borderId="30" xfId="0" applyFont="1" applyBorder="1" applyAlignment="1">
      <alignment horizontal="center"/>
    </xf>
    <xf numFmtId="191" fontId="4" fillId="0" borderId="30" xfId="47" applyNumberFormat="1" applyFont="1" applyFill="1" applyBorder="1" applyAlignment="1" quotePrefix="1">
      <alignment horizontal="right"/>
      <protection/>
    </xf>
    <xf numFmtId="191" fontId="4" fillId="0" borderId="30" xfId="47" applyNumberFormat="1" applyFont="1" applyBorder="1" applyAlignment="1">
      <alignment horizontal="right"/>
      <protection/>
    </xf>
    <xf numFmtId="191" fontId="4" fillId="0" borderId="30" xfId="0" applyNumberFormat="1" applyFont="1" applyBorder="1" applyAlignment="1">
      <alignment/>
    </xf>
    <xf numFmtId="191" fontId="4" fillId="0" borderId="13" xfId="0" applyNumberFormat="1" applyFont="1" applyBorder="1" applyAlignment="1">
      <alignment horizontal="center" vertical="center"/>
    </xf>
    <xf numFmtId="191" fontId="4" fillId="0" borderId="15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191" fontId="14" fillId="0" borderId="0" xfId="46" applyNumberFormat="1" applyFont="1">
      <alignment/>
      <protection/>
    </xf>
    <xf numFmtId="0" fontId="13" fillId="0" borderId="0" xfId="62" applyFont="1">
      <alignment/>
      <protection/>
    </xf>
    <xf numFmtId="0" fontId="4" fillId="0" borderId="29" xfId="0" applyFont="1" applyBorder="1" applyAlignment="1">
      <alignment horizontal="center"/>
    </xf>
    <xf numFmtId="191" fontId="4" fillId="0" borderId="29" xfId="0" applyNumberFormat="1" applyFont="1" applyBorder="1" applyAlignment="1">
      <alignment/>
    </xf>
    <xf numFmtId="0" fontId="4" fillId="0" borderId="29" xfId="0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6" fontId="4" fillId="0" borderId="0" xfId="0" applyNumberFormat="1" applyFont="1" applyBorder="1" applyAlignment="1">
      <alignment horizontal="center"/>
    </xf>
    <xf numFmtId="204" fontId="4" fillId="0" borderId="0" xfId="0" applyNumberFormat="1" applyFont="1" applyBorder="1" applyAlignment="1">
      <alignment/>
    </xf>
    <xf numFmtId="204" fontId="4" fillId="0" borderId="29" xfId="0" applyNumberFormat="1" applyFont="1" applyBorder="1" applyAlignment="1">
      <alignment/>
    </xf>
    <xf numFmtId="0" fontId="4" fillId="0" borderId="30" xfId="0" applyFont="1" applyBorder="1" applyAlignment="1" quotePrefix="1">
      <alignment horizontal="center"/>
    </xf>
    <xf numFmtId="16" fontId="4" fillId="0" borderId="30" xfId="0" applyNumberFormat="1" applyFont="1" applyBorder="1" applyAlignment="1" quotePrefix="1">
      <alignment horizontal="center"/>
    </xf>
    <xf numFmtId="16" fontId="4" fillId="0" borderId="0" xfId="0" applyNumberFormat="1" applyFont="1" applyBorder="1" applyAlignment="1" quotePrefix="1">
      <alignment horizontal="center"/>
    </xf>
    <xf numFmtId="16" fontId="4" fillId="0" borderId="0" xfId="61" applyNumberFormat="1" applyFont="1" applyBorder="1" applyAlignment="1" quotePrefix="1">
      <alignment horizontal="center"/>
      <protection/>
    </xf>
    <xf numFmtId="0" fontId="4" fillId="0" borderId="0" xfId="61" applyFont="1" applyBorder="1" applyAlignment="1" quotePrefix="1">
      <alignment horizontal="center"/>
      <protection/>
    </xf>
    <xf numFmtId="16" fontId="4" fillId="0" borderId="29" xfId="61" applyNumberFormat="1" applyFont="1" applyBorder="1" applyAlignment="1" quotePrefix="1">
      <alignment horizontal="center"/>
      <protection/>
    </xf>
    <xf numFmtId="191" fontId="4" fillId="34" borderId="0" xfId="0" applyNumberFormat="1" applyFont="1" applyFill="1" applyBorder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0" fontId="4" fillId="0" borderId="31" xfId="0" applyFont="1" applyBorder="1" applyAlignment="1">
      <alignment/>
    </xf>
    <xf numFmtId="0" fontId="4" fillId="0" borderId="31" xfId="0" applyFont="1" applyBorder="1" applyAlignment="1">
      <alignment horizontal="center"/>
    </xf>
    <xf numFmtId="204" fontId="4" fillId="0" borderId="31" xfId="0" applyNumberFormat="1" applyFont="1" applyBorder="1" applyAlignment="1">
      <alignment/>
    </xf>
    <xf numFmtId="191" fontId="4" fillId="0" borderId="31" xfId="0" applyNumberFormat="1" applyFont="1" applyBorder="1" applyAlignment="1">
      <alignment/>
    </xf>
    <xf numFmtId="191" fontId="4" fillId="0" borderId="31" xfId="0" applyNumberFormat="1" applyFont="1" applyBorder="1" applyAlignment="1">
      <alignment horizontal="right"/>
    </xf>
    <xf numFmtId="192" fontId="4" fillId="0" borderId="31" xfId="0" applyNumberFormat="1" applyFont="1" applyBorder="1" applyAlignment="1">
      <alignment/>
    </xf>
    <xf numFmtId="204" fontId="4" fillId="0" borderId="0" xfId="0" applyNumberFormat="1" applyFont="1" applyAlignment="1">
      <alignment/>
    </xf>
    <xf numFmtId="204" fontId="5" fillId="0" borderId="0" xfId="0" applyNumberFormat="1" applyFont="1" applyAlignment="1">
      <alignment horizontal="centerContinuous"/>
    </xf>
    <xf numFmtId="204" fontId="4" fillId="0" borderId="32" xfId="0" applyNumberFormat="1" applyFont="1" applyBorder="1" applyAlignment="1">
      <alignment horizontal="center"/>
    </xf>
    <xf numFmtId="204" fontId="4" fillId="0" borderId="33" xfId="0" applyNumberFormat="1" applyFont="1" applyBorder="1" applyAlignment="1">
      <alignment horizontal="center"/>
    </xf>
    <xf numFmtId="204" fontId="4" fillId="0" borderId="34" xfId="0" applyNumberFormat="1" applyFont="1" applyBorder="1" applyAlignment="1" quotePrefix="1">
      <alignment horizontal="center"/>
    </xf>
    <xf numFmtId="0" fontId="4" fillId="0" borderId="35" xfId="0" applyFont="1" applyBorder="1" applyAlignment="1">
      <alignment horizontal="center"/>
    </xf>
    <xf numFmtId="192" fontId="4" fillId="0" borderId="36" xfId="0" applyNumberFormat="1" applyFont="1" applyBorder="1" applyAlignment="1">
      <alignment/>
    </xf>
    <xf numFmtId="192" fontId="4" fillId="0" borderId="37" xfId="0" applyNumberFormat="1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204" fontId="4" fillId="0" borderId="39" xfId="0" applyNumberFormat="1" applyFont="1" applyBorder="1" applyAlignment="1">
      <alignment/>
    </xf>
    <xf numFmtId="191" fontId="4" fillId="0" borderId="39" xfId="0" applyNumberFormat="1" applyFont="1" applyBorder="1" applyAlignment="1">
      <alignment/>
    </xf>
    <xf numFmtId="191" fontId="4" fillId="0" borderId="39" xfId="0" applyNumberFormat="1" applyFont="1" applyBorder="1" applyAlignment="1">
      <alignment horizontal="right"/>
    </xf>
    <xf numFmtId="192" fontId="4" fillId="0" borderId="39" xfId="0" applyNumberFormat="1" applyFont="1" applyBorder="1" applyAlignment="1">
      <alignment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16" xfId="63" applyFont="1" applyBorder="1" applyAlignment="1">
      <alignment horizontal="center"/>
      <protection/>
    </xf>
    <xf numFmtId="0" fontId="28" fillId="0" borderId="42" xfId="63" applyFont="1" applyBorder="1" applyAlignment="1">
      <alignment horizontal="center"/>
      <protection/>
    </xf>
    <xf numFmtId="0" fontId="28" fillId="0" borderId="43" xfId="63" applyFont="1" applyBorder="1" applyAlignment="1">
      <alignment horizontal="center"/>
      <protection/>
    </xf>
    <xf numFmtId="0" fontId="28" fillId="0" borderId="0" xfId="63" applyFont="1" applyBorder="1" applyAlignment="1">
      <alignment horizontal="center"/>
      <protection/>
    </xf>
    <xf numFmtId="0" fontId="28" fillId="0" borderId="44" xfId="63" applyFont="1" applyBorder="1">
      <alignment/>
      <protection/>
    </xf>
    <xf numFmtId="0" fontId="28" fillId="0" borderId="17" xfId="63" applyFont="1" applyBorder="1" applyAlignment="1">
      <alignment horizontal="center"/>
      <protection/>
    </xf>
    <xf numFmtId="204" fontId="0" fillId="0" borderId="45" xfId="63" applyNumberFormat="1" applyFont="1" applyBorder="1" applyAlignment="1">
      <alignment horizontal="center"/>
      <protection/>
    </xf>
    <xf numFmtId="0" fontId="0" fillId="0" borderId="45" xfId="63" applyBorder="1" applyAlignment="1">
      <alignment horizontal="center"/>
      <protection/>
    </xf>
    <xf numFmtId="193" fontId="0" fillId="0" borderId="45" xfId="63" applyNumberFormat="1" applyBorder="1">
      <alignment/>
      <protection/>
    </xf>
    <xf numFmtId="2" fontId="0" fillId="0" borderId="45" xfId="63" applyNumberFormat="1" applyBorder="1">
      <alignment/>
      <protection/>
    </xf>
    <xf numFmtId="2" fontId="0" fillId="0" borderId="46" xfId="63" applyNumberFormat="1" applyBorder="1">
      <alignment/>
      <protection/>
    </xf>
    <xf numFmtId="2" fontId="0" fillId="0" borderId="17" xfId="63" applyNumberFormat="1" applyBorder="1">
      <alignment/>
      <protection/>
    </xf>
    <xf numFmtId="191" fontId="4" fillId="0" borderId="47" xfId="0" applyNumberFormat="1" applyFont="1" applyBorder="1" applyAlignment="1">
      <alignment/>
    </xf>
    <xf numFmtId="191" fontId="4" fillId="0" borderId="48" xfId="0" applyNumberFormat="1" applyFont="1" applyBorder="1" applyAlignment="1">
      <alignment/>
    </xf>
    <xf numFmtId="0" fontId="0" fillId="0" borderId="45" xfId="0" applyBorder="1" applyAlignment="1">
      <alignment/>
    </xf>
    <xf numFmtId="204" fontId="28" fillId="0" borderId="16" xfId="63" applyNumberFormat="1" applyFont="1" applyBorder="1" applyAlignment="1">
      <alignment horizontal="center"/>
      <protection/>
    </xf>
    <xf numFmtId="204" fontId="28" fillId="0" borderId="43" xfId="63" applyNumberFormat="1" applyFont="1" applyBorder="1" applyAlignment="1">
      <alignment horizontal="center"/>
      <protection/>
    </xf>
    <xf numFmtId="204" fontId="28" fillId="0" borderId="43" xfId="63" applyNumberFormat="1" applyFont="1" applyBorder="1">
      <alignment/>
      <protection/>
    </xf>
    <xf numFmtId="204" fontId="28" fillId="0" borderId="17" xfId="63" applyNumberFormat="1" applyFont="1" applyBorder="1">
      <alignment/>
      <protection/>
    </xf>
    <xf numFmtId="204" fontId="0" fillId="0" borderId="45" xfId="0" applyNumberFormat="1" applyBorder="1" applyAlignment="1">
      <alignment/>
    </xf>
    <xf numFmtId="204" fontId="0" fillId="0" borderId="0" xfId="0" applyNumberFormat="1" applyAlignment="1">
      <alignment/>
    </xf>
    <xf numFmtId="0" fontId="0" fillId="0" borderId="45" xfId="0" applyBorder="1" applyAlignment="1">
      <alignment horizontal="center"/>
    </xf>
    <xf numFmtId="2" fontId="28" fillId="0" borderId="49" xfId="63" applyNumberFormat="1" applyFont="1" applyBorder="1" applyAlignment="1">
      <alignment horizontal="center"/>
      <protection/>
    </xf>
    <xf numFmtId="2" fontId="28" fillId="0" borderId="16" xfId="63" applyNumberFormat="1" applyFont="1" applyBorder="1" applyAlignment="1">
      <alignment horizontal="center"/>
      <protection/>
    </xf>
    <xf numFmtId="2" fontId="28" fillId="0" borderId="50" xfId="63" applyNumberFormat="1" applyFont="1" applyBorder="1" applyAlignment="1">
      <alignment horizontal="center"/>
      <protection/>
    </xf>
    <xf numFmtId="2" fontId="28" fillId="0" borderId="43" xfId="63" applyNumberFormat="1" applyFont="1" applyBorder="1" applyAlignment="1">
      <alignment horizontal="center"/>
      <protection/>
    </xf>
    <xf numFmtId="2" fontId="28" fillId="0" borderId="50" xfId="63" applyNumberFormat="1" applyFont="1" applyBorder="1">
      <alignment/>
      <protection/>
    </xf>
    <xf numFmtId="2" fontId="28" fillId="0" borderId="43" xfId="63" applyNumberFormat="1" applyFont="1" applyBorder="1">
      <alignment/>
      <protection/>
    </xf>
    <xf numFmtId="2" fontId="28" fillId="0" borderId="51" xfId="63" applyNumberFormat="1" applyFont="1" applyBorder="1" applyAlignment="1">
      <alignment horizontal="center"/>
      <protection/>
    </xf>
    <xf numFmtId="2" fontId="0" fillId="0" borderId="45" xfId="0" applyNumberFormat="1" applyBorder="1" applyAlignment="1">
      <alignment/>
    </xf>
    <xf numFmtId="2" fontId="0" fillId="0" borderId="0" xfId="0" applyNumberFormat="1" applyAlignment="1">
      <alignment/>
    </xf>
    <xf numFmtId="193" fontId="28" fillId="0" borderId="16" xfId="63" applyNumberFormat="1" applyFont="1" applyBorder="1" applyAlignment="1">
      <alignment horizontal="center"/>
      <protection/>
    </xf>
    <xf numFmtId="193" fontId="28" fillId="0" borderId="42" xfId="63" applyNumberFormat="1" applyFont="1" applyBorder="1" applyAlignment="1">
      <alignment horizontal="center"/>
      <protection/>
    </xf>
    <xf numFmtId="193" fontId="28" fillId="0" borderId="43" xfId="63" applyNumberFormat="1" applyFont="1" applyBorder="1" applyAlignment="1">
      <alignment horizontal="center"/>
      <protection/>
    </xf>
    <xf numFmtId="193" fontId="28" fillId="0" borderId="0" xfId="63" applyNumberFormat="1" applyFont="1" applyBorder="1" applyAlignment="1">
      <alignment horizontal="center"/>
      <protection/>
    </xf>
    <xf numFmtId="193" fontId="28" fillId="0" borderId="17" xfId="63" applyNumberFormat="1" applyFont="1" applyBorder="1" applyAlignment="1">
      <alignment horizontal="center"/>
      <protection/>
    </xf>
    <xf numFmtId="193" fontId="28" fillId="0" borderId="44" xfId="63" applyNumberFormat="1" applyFont="1" applyBorder="1" applyAlignment="1">
      <alignment horizontal="center"/>
      <protection/>
    </xf>
    <xf numFmtId="193" fontId="0" fillId="0" borderId="45" xfId="0" applyNumberFormat="1" applyBorder="1" applyAlignment="1">
      <alignment/>
    </xf>
    <xf numFmtId="193" fontId="0" fillId="0" borderId="0" xfId="0" applyNumberFormat="1" applyAlignment="1">
      <alignment/>
    </xf>
    <xf numFmtId="192" fontId="28" fillId="35" borderId="42" xfId="63" applyNumberFormat="1" applyFont="1" applyFill="1" applyBorder="1" applyAlignment="1">
      <alignment horizontal="center"/>
      <protection/>
    </xf>
    <xf numFmtId="192" fontId="28" fillId="35" borderId="0" xfId="63" applyNumberFormat="1" applyFont="1" applyFill="1" applyBorder="1" applyAlignment="1">
      <alignment horizontal="center"/>
      <protection/>
    </xf>
    <xf numFmtId="192" fontId="28" fillId="35" borderId="44" xfId="63" applyNumberFormat="1" applyFont="1" applyFill="1" applyBorder="1">
      <alignment/>
      <protection/>
    </xf>
    <xf numFmtId="192" fontId="0" fillId="35" borderId="45" xfId="63" applyNumberFormat="1" applyFill="1" applyBorder="1">
      <alignment/>
      <protection/>
    </xf>
    <xf numFmtId="192" fontId="0" fillId="0" borderId="0" xfId="0" applyNumberFormat="1" applyAlignment="1">
      <alignment/>
    </xf>
    <xf numFmtId="191" fontId="4" fillId="0" borderId="52" xfId="0" applyNumberFormat="1" applyFont="1" applyBorder="1" applyAlignment="1">
      <alignment horizontal="centerContinuous" vertical="center"/>
    </xf>
    <xf numFmtId="0" fontId="0" fillId="0" borderId="0" xfId="0" applyAlignment="1">
      <alignment horizontal="center"/>
    </xf>
    <xf numFmtId="191" fontId="4" fillId="0" borderId="53" xfId="0" applyNumberFormat="1" applyFont="1" applyBorder="1" applyAlignment="1">
      <alignment/>
    </xf>
    <xf numFmtId="0" fontId="4" fillId="0" borderId="39" xfId="0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54" xfId="0" applyFont="1" applyBorder="1" applyAlignment="1">
      <alignment/>
    </xf>
    <xf numFmtId="0" fontId="4" fillId="0" borderId="54" xfId="0" applyFont="1" applyBorder="1" applyAlignment="1">
      <alignment horizontal="center"/>
    </xf>
    <xf numFmtId="204" fontId="4" fillId="0" borderId="54" xfId="0" applyNumberFormat="1" applyFont="1" applyBorder="1" applyAlignment="1">
      <alignment/>
    </xf>
    <xf numFmtId="191" fontId="4" fillId="0" borderId="54" xfId="0" applyNumberFormat="1" applyFont="1" applyBorder="1" applyAlignment="1">
      <alignment/>
    </xf>
    <xf numFmtId="191" fontId="4" fillId="0" borderId="54" xfId="0" applyNumberFormat="1" applyFont="1" applyBorder="1" applyAlignment="1">
      <alignment horizontal="right"/>
    </xf>
    <xf numFmtId="49" fontId="4" fillId="0" borderId="54" xfId="0" applyNumberFormat="1" applyFont="1" applyBorder="1" applyAlignment="1">
      <alignment horizontal="center"/>
    </xf>
    <xf numFmtId="192" fontId="4" fillId="0" borderId="54" xfId="0" applyNumberFormat="1" applyFont="1" applyBorder="1" applyAlignment="1">
      <alignment/>
    </xf>
    <xf numFmtId="203" fontId="4" fillId="0" borderId="0" xfId="61" applyNumberFormat="1" applyFont="1" applyBorder="1" applyAlignment="1">
      <alignment horizontal="center"/>
      <protection/>
    </xf>
    <xf numFmtId="203" fontId="4" fillId="0" borderId="29" xfId="61" applyNumberFormat="1" applyFont="1" applyBorder="1" applyAlignment="1">
      <alignment horizontal="center"/>
      <protection/>
    </xf>
    <xf numFmtId="203" fontId="4" fillId="0" borderId="0" xfId="0" applyNumberFormat="1" applyFont="1" applyBorder="1" applyAlignment="1">
      <alignment horizontal="center"/>
    </xf>
    <xf numFmtId="203" fontId="4" fillId="0" borderId="0" xfId="0" applyNumberFormat="1" applyFont="1" applyBorder="1" applyAlignment="1">
      <alignment/>
    </xf>
    <xf numFmtId="203" fontId="4" fillId="0" borderId="30" xfId="0" applyNumberFormat="1" applyFont="1" applyBorder="1" applyAlignment="1">
      <alignment/>
    </xf>
    <xf numFmtId="203" fontId="4" fillId="0" borderId="29" xfId="0" applyNumberFormat="1" applyFont="1" applyBorder="1" applyAlignment="1">
      <alignment/>
    </xf>
    <xf numFmtId="193" fontId="0" fillId="0" borderId="45" xfId="63" applyNumberFormat="1" applyFont="1" applyBorder="1">
      <alignment/>
      <protection/>
    </xf>
    <xf numFmtId="192" fontId="0" fillId="35" borderId="45" xfId="63" applyNumberFormat="1" applyFont="1" applyFill="1" applyBorder="1">
      <alignment/>
      <protection/>
    </xf>
    <xf numFmtId="2" fontId="0" fillId="0" borderId="45" xfId="63" applyNumberFormat="1" applyFont="1" applyBorder="1">
      <alignment/>
      <protection/>
    </xf>
    <xf numFmtId="0" fontId="0" fillId="0" borderId="45" xfId="63" applyFont="1" applyBorder="1" applyAlignment="1">
      <alignment horizontal="center"/>
      <protection/>
    </xf>
    <xf numFmtId="204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193" fontId="0" fillId="0" borderId="55" xfId="0" applyNumberFormat="1" applyBorder="1" applyAlignment="1">
      <alignment/>
    </xf>
    <xf numFmtId="193" fontId="0" fillId="0" borderId="55" xfId="63" applyNumberFormat="1" applyFont="1" applyBorder="1">
      <alignment/>
      <protection/>
    </xf>
    <xf numFmtId="192" fontId="0" fillId="35" borderId="55" xfId="63" applyNumberFormat="1" applyFont="1" applyFill="1" applyBorder="1">
      <alignment/>
      <protection/>
    </xf>
    <xf numFmtId="2" fontId="0" fillId="0" borderId="55" xfId="63" applyNumberFormat="1" applyFont="1" applyBorder="1">
      <alignment/>
      <protection/>
    </xf>
    <xf numFmtId="0" fontId="0" fillId="0" borderId="55" xfId="63" applyFont="1" applyBorder="1" applyAlignment="1">
      <alignment horizontal="center"/>
      <protection/>
    </xf>
    <xf numFmtId="2" fontId="0" fillId="0" borderId="55" xfId="0" applyNumberFormat="1" applyBorder="1" applyAlignment="1">
      <alignment/>
    </xf>
    <xf numFmtId="204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193" fontId="0" fillId="0" borderId="17" xfId="0" applyNumberFormat="1" applyBorder="1" applyAlignment="1">
      <alignment/>
    </xf>
    <xf numFmtId="193" fontId="0" fillId="0" borderId="17" xfId="63" applyNumberFormat="1" applyFont="1" applyBorder="1">
      <alignment/>
      <protection/>
    </xf>
    <xf numFmtId="192" fontId="0" fillId="35" borderId="17" xfId="63" applyNumberFormat="1" applyFont="1" applyFill="1" applyBorder="1">
      <alignment/>
      <protection/>
    </xf>
    <xf numFmtId="2" fontId="0" fillId="0" borderId="17" xfId="63" applyNumberFormat="1" applyFont="1" applyBorder="1">
      <alignment/>
      <protection/>
    </xf>
    <xf numFmtId="2" fontId="0" fillId="0" borderId="17" xfId="0" applyNumberFormat="1" applyBorder="1" applyAlignment="1">
      <alignment/>
    </xf>
    <xf numFmtId="204" fontId="0" fillId="0" borderId="56" xfId="0" applyNumberFormat="1" applyBorder="1" applyAlignment="1">
      <alignment/>
    </xf>
    <xf numFmtId="0" fontId="0" fillId="0" borderId="56" xfId="0" applyBorder="1" applyAlignment="1">
      <alignment horizontal="center"/>
    </xf>
    <xf numFmtId="193" fontId="0" fillId="0" borderId="56" xfId="0" applyNumberFormat="1" applyBorder="1" applyAlignment="1">
      <alignment/>
    </xf>
    <xf numFmtId="193" fontId="0" fillId="0" borderId="56" xfId="63" applyNumberFormat="1" applyFont="1" applyBorder="1">
      <alignment/>
      <protection/>
    </xf>
    <xf numFmtId="192" fontId="0" fillId="35" borderId="56" xfId="63" applyNumberFormat="1" applyFont="1" applyFill="1" applyBorder="1">
      <alignment/>
      <protection/>
    </xf>
    <xf numFmtId="2" fontId="0" fillId="0" borderId="56" xfId="63" applyNumberFormat="1" applyFont="1" applyBorder="1">
      <alignment/>
      <protection/>
    </xf>
    <xf numFmtId="2" fontId="0" fillId="0" borderId="56" xfId="0" applyNumberFormat="1" applyBorder="1" applyAlignment="1">
      <alignment/>
    </xf>
    <xf numFmtId="15" fontId="14" fillId="0" borderId="0" xfId="46" applyNumberFormat="1" applyFont="1" applyAlignment="1">
      <alignment horizontal="center"/>
      <protection/>
    </xf>
    <xf numFmtId="204" fontId="29" fillId="0" borderId="45" xfId="0" applyNumberFormat="1" applyFont="1" applyBorder="1" applyAlignment="1">
      <alignment/>
    </xf>
    <xf numFmtId="191" fontId="29" fillId="0" borderId="45" xfId="0" applyNumberFormat="1" applyFont="1" applyBorder="1" applyAlignment="1">
      <alignment/>
    </xf>
    <xf numFmtId="191" fontId="10" fillId="0" borderId="45" xfId="62" applyNumberFormat="1" applyFont="1" applyFill="1" applyBorder="1" applyAlignment="1">
      <alignment horizontal="right" vertical="center"/>
      <protection/>
    </xf>
    <xf numFmtId="191" fontId="10" fillId="0" borderId="45" xfId="60" applyNumberFormat="1" applyFont="1" applyBorder="1" applyAlignment="1">
      <alignment horizontal="right" vertical="center"/>
      <protection/>
    </xf>
    <xf numFmtId="0" fontId="10" fillId="33" borderId="45" xfId="62" applyFont="1" applyFill="1" applyBorder="1" applyAlignment="1">
      <alignment horizontal="right" vertical="center"/>
      <protection/>
    </xf>
    <xf numFmtId="195" fontId="10" fillId="0" borderId="45" xfId="60" applyNumberFormat="1" applyFont="1" applyBorder="1" applyAlignment="1">
      <alignment horizontal="right" vertical="center"/>
      <protection/>
    </xf>
    <xf numFmtId="191" fontId="25" fillId="0" borderId="45" xfId="0" applyNumberFormat="1" applyFont="1" applyBorder="1" applyAlignment="1">
      <alignment/>
    </xf>
    <xf numFmtId="0" fontId="25" fillId="0" borderId="45" xfId="0" applyFont="1" applyBorder="1" applyAlignment="1">
      <alignment/>
    </xf>
    <xf numFmtId="0" fontId="4" fillId="0" borderId="57" xfId="0" applyFont="1" applyBorder="1" applyAlignment="1">
      <alignment/>
    </xf>
    <xf numFmtId="0" fontId="4" fillId="0" borderId="57" xfId="0" applyFont="1" applyBorder="1" applyAlignment="1">
      <alignment horizontal="center"/>
    </xf>
    <xf numFmtId="204" fontId="4" fillId="0" borderId="57" xfId="0" applyNumberFormat="1" applyFont="1" applyBorder="1" applyAlignment="1">
      <alignment/>
    </xf>
    <xf numFmtId="191" fontId="4" fillId="0" borderId="57" xfId="0" applyNumberFormat="1" applyFont="1" applyBorder="1" applyAlignment="1">
      <alignment/>
    </xf>
    <xf numFmtId="191" fontId="4" fillId="0" borderId="57" xfId="0" applyNumberFormat="1" applyFont="1" applyBorder="1" applyAlignment="1">
      <alignment horizontal="right"/>
    </xf>
    <xf numFmtId="49" fontId="4" fillId="0" borderId="57" xfId="0" applyNumberFormat="1" applyFont="1" applyBorder="1" applyAlignment="1">
      <alignment horizontal="center"/>
    </xf>
    <xf numFmtId="192" fontId="4" fillId="0" borderId="57" xfId="0" applyNumberFormat="1" applyFont="1" applyBorder="1" applyAlignment="1">
      <alignment/>
    </xf>
    <xf numFmtId="204" fontId="29" fillId="0" borderId="0" xfId="0" applyNumberFormat="1" applyFont="1" applyBorder="1" applyAlignment="1">
      <alignment/>
    </xf>
    <xf numFmtId="191" fontId="29" fillId="0" borderId="0" xfId="0" applyNumberFormat="1" applyFont="1" applyBorder="1" applyAlignment="1">
      <alignment/>
    </xf>
    <xf numFmtId="191" fontId="10" fillId="0" borderId="0" xfId="62" applyNumberFormat="1" applyFont="1" applyFill="1" applyBorder="1" applyAlignment="1">
      <alignment horizontal="right" vertical="center"/>
      <protection/>
    </xf>
    <xf numFmtId="191" fontId="10" fillId="0" borderId="0" xfId="60" applyNumberFormat="1" applyFont="1" applyBorder="1" applyAlignment="1">
      <alignment horizontal="right" vertical="center"/>
      <protection/>
    </xf>
    <xf numFmtId="0" fontId="10" fillId="33" borderId="0" xfId="62" applyFont="1" applyFill="1" applyBorder="1" applyAlignment="1">
      <alignment horizontal="right" vertical="center"/>
      <protection/>
    </xf>
    <xf numFmtId="195" fontId="10" fillId="0" borderId="0" xfId="60" applyNumberFormat="1" applyFont="1" applyBorder="1" applyAlignment="1">
      <alignment horizontal="right" vertical="center"/>
      <protection/>
    </xf>
    <xf numFmtId="0" fontId="13" fillId="0" borderId="0" xfId="62" applyFont="1" applyBorder="1">
      <alignment/>
      <protection/>
    </xf>
    <xf numFmtId="14" fontId="30" fillId="0" borderId="45" xfId="0" applyNumberFormat="1" applyFont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28" fillId="0" borderId="44" xfId="63" applyFont="1" applyBorder="1" applyAlignment="1">
      <alignment horizontal="center"/>
      <protection/>
    </xf>
    <xf numFmtId="204" fontId="0" fillId="0" borderId="45" xfId="0" applyNumberFormat="1" applyFont="1" applyBorder="1" applyAlignment="1">
      <alignment/>
    </xf>
    <xf numFmtId="0" fontId="0" fillId="0" borderId="17" xfId="0" applyBorder="1" applyAlignment="1">
      <alignment/>
    </xf>
    <xf numFmtId="204" fontId="0" fillId="0" borderId="58" xfId="0" applyNumberFormat="1" applyBorder="1" applyAlignment="1">
      <alignment/>
    </xf>
    <xf numFmtId="0" fontId="0" fillId="0" borderId="58" xfId="0" applyBorder="1" applyAlignment="1">
      <alignment horizontal="center"/>
    </xf>
    <xf numFmtId="193" fontId="0" fillId="0" borderId="58" xfId="0" applyNumberFormat="1" applyBorder="1" applyAlignment="1">
      <alignment/>
    </xf>
    <xf numFmtId="0" fontId="0" fillId="0" borderId="58" xfId="0" applyBorder="1" applyAlignment="1">
      <alignment/>
    </xf>
    <xf numFmtId="192" fontId="0" fillId="35" borderId="58" xfId="63" applyNumberFormat="1" applyFont="1" applyFill="1" applyBorder="1">
      <alignment/>
      <protection/>
    </xf>
    <xf numFmtId="2" fontId="0" fillId="0" borderId="58" xfId="0" applyNumberFormat="1" applyBorder="1" applyAlignment="1">
      <alignment/>
    </xf>
    <xf numFmtId="191" fontId="74" fillId="0" borderId="0" xfId="0" applyNumberFormat="1" applyFont="1" applyBorder="1" applyAlignment="1">
      <alignment/>
    </xf>
    <xf numFmtId="192" fontId="0" fillId="0" borderId="45" xfId="0" applyNumberFormat="1" applyBorder="1" applyAlignment="1">
      <alignment/>
    </xf>
    <xf numFmtId="0" fontId="26" fillId="36" borderId="46" xfId="63" applyFont="1" applyFill="1" applyBorder="1" applyAlignment="1">
      <alignment horizontal="center"/>
      <protection/>
    </xf>
    <xf numFmtId="0" fontId="26" fillId="36" borderId="59" xfId="63" applyFont="1" applyFill="1" applyBorder="1" applyAlignment="1">
      <alignment horizontal="center"/>
      <protection/>
    </xf>
    <xf numFmtId="0" fontId="26" fillId="36" borderId="60" xfId="63" applyFont="1" applyFill="1" applyBorder="1" applyAlignment="1">
      <alignment horizontal="center"/>
      <protection/>
    </xf>
    <xf numFmtId="195" fontId="10" fillId="0" borderId="16" xfId="62" applyNumberFormat="1" applyFont="1" applyFill="1" applyBorder="1" applyAlignment="1" applyProtection="1">
      <alignment horizontal="center" vertical="center" textRotation="90"/>
      <protection/>
    </xf>
    <xf numFmtId="195" fontId="10" fillId="0" borderId="17" xfId="62" applyNumberFormat="1" applyFont="1" applyFill="1" applyBorder="1" applyAlignment="1" applyProtection="1">
      <alignment horizontal="center" vertical="center" textRotation="90"/>
      <protection/>
    </xf>
    <xf numFmtId="4" fontId="10" fillId="0" borderId="45" xfId="62" applyNumberFormat="1" applyFont="1" applyFill="1" applyBorder="1" applyAlignment="1" applyProtection="1">
      <alignment horizontal="center" vertical="center"/>
      <protection/>
    </xf>
    <xf numFmtId="195" fontId="10" fillId="0" borderId="45" xfId="62" applyNumberFormat="1" applyFont="1" applyFill="1" applyBorder="1" applyAlignment="1" applyProtection="1">
      <alignment horizontal="center"/>
      <protection/>
    </xf>
    <xf numFmtId="4" fontId="10" fillId="0" borderId="45" xfId="62" applyNumberFormat="1" applyFont="1" applyFill="1" applyBorder="1" applyAlignment="1" applyProtection="1">
      <alignment horizontal="center"/>
      <protection/>
    </xf>
    <xf numFmtId="0" fontId="10" fillId="0" borderId="16" xfId="62" applyFont="1" applyFill="1" applyBorder="1" applyAlignment="1" applyProtection="1">
      <alignment horizontal="center" vertical="center" textRotation="90"/>
      <protection/>
    </xf>
    <xf numFmtId="0" fontId="10" fillId="0" borderId="17" xfId="62" applyFont="1" applyFill="1" applyBorder="1" applyAlignment="1" applyProtection="1">
      <alignment horizontal="center" vertical="center" textRotation="90"/>
      <protection/>
    </xf>
    <xf numFmtId="2" fontId="9" fillId="0" borderId="46" xfId="62" applyNumberFormat="1" applyFont="1" applyFill="1" applyBorder="1" applyAlignment="1" applyProtection="1">
      <alignment horizontal="center"/>
      <protection/>
    </xf>
    <xf numFmtId="2" fontId="9" fillId="0" borderId="59" xfId="62" applyNumberFormat="1" applyFont="1" applyFill="1" applyBorder="1" applyAlignment="1" applyProtection="1">
      <alignment horizontal="center"/>
      <protection/>
    </xf>
    <xf numFmtId="2" fontId="9" fillId="0" borderId="60" xfId="62" applyNumberFormat="1" applyFont="1" applyFill="1" applyBorder="1" applyAlignment="1" applyProtection="1">
      <alignment horizontal="center"/>
      <protection/>
    </xf>
    <xf numFmtId="0" fontId="10" fillId="0" borderId="45" xfId="62" applyFont="1" applyFill="1" applyBorder="1" applyAlignment="1" applyProtection="1">
      <alignment horizontal="center" vertical="center"/>
      <protection/>
    </xf>
    <xf numFmtId="0" fontId="10" fillId="0" borderId="16" xfId="62" applyFont="1" applyFill="1" applyBorder="1" applyAlignment="1" applyProtection="1">
      <alignment horizontal="center" vertical="center"/>
      <protection/>
    </xf>
    <xf numFmtId="0" fontId="10" fillId="0" borderId="45" xfId="62" applyFont="1" applyFill="1" applyBorder="1" applyAlignment="1" applyProtection="1">
      <alignment horizontal="center" vertical="center" textRotation="90"/>
      <protection/>
    </xf>
    <xf numFmtId="2" fontId="10" fillId="0" borderId="45" xfId="62" applyNumberFormat="1" applyFont="1" applyFill="1" applyBorder="1" applyAlignment="1" applyProtection="1">
      <alignment horizontal="left"/>
      <protection/>
    </xf>
    <xf numFmtId="192" fontId="10" fillId="0" borderId="45" xfId="62" applyNumberFormat="1" applyFont="1" applyFill="1" applyBorder="1" applyAlignment="1" applyProtection="1">
      <alignment/>
      <protection/>
    </xf>
    <xf numFmtId="192" fontId="10" fillId="0" borderId="45" xfId="62" applyNumberFormat="1" applyFont="1" applyFill="1" applyBorder="1" applyProtection="1">
      <alignment/>
      <protection/>
    </xf>
    <xf numFmtId="2" fontId="10" fillId="0" borderId="45" xfId="62" applyNumberFormat="1" applyFont="1" applyFill="1" applyBorder="1" applyAlignment="1" applyProtection="1">
      <alignment horizontal="center"/>
      <protection/>
    </xf>
    <xf numFmtId="192" fontId="10" fillId="0" borderId="45" xfId="62" applyNumberFormat="1" applyFont="1" applyFill="1" applyBorder="1" applyAlignment="1" applyProtection="1">
      <alignment horizontal="center"/>
      <protection/>
    </xf>
    <xf numFmtId="0" fontId="13" fillId="0" borderId="0" xfId="60" applyFont="1" applyAlignment="1">
      <alignment horizontal="center"/>
      <protection/>
    </xf>
  </cellXfs>
  <cellStyles count="6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zerodec" xfId="35"/>
    <cellStyle name="Currency" xfId="36"/>
    <cellStyle name="Currency [0]" xfId="37"/>
    <cellStyle name="Currency1" xfId="38"/>
    <cellStyle name="Date" xfId="39"/>
    <cellStyle name="Dollar (zero dec)" xfId="40"/>
    <cellStyle name="Fixed" xfId="41"/>
    <cellStyle name="Followed Hyperlink" xfId="42"/>
    <cellStyle name="HEADING1" xfId="43"/>
    <cellStyle name="HEADING2" xfId="44"/>
    <cellStyle name="Hyperlink" xfId="45"/>
    <cellStyle name="Normal_DATESED99" xfId="46"/>
    <cellStyle name="Normal_ข้อมูล" xfId="47"/>
    <cellStyle name="Percent" xfId="48"/>
    <cellStyle name="Q" xfId="49"/>
    <cellStyle name="small border line" xfId="50"/>
    <cellStyle name="Total" xfId="51"/>
    <cellStyle name="W" xfId="52"/>
    <cellStyle name="การคำนวณ" xfId="53"/>
    <cellStyle name="ข้อความเตือน" xfId="54"/>
    <cellStyle name="ข้อความอธิบาย" xfId="55"/>
    <cellStyle name="ชื่อเรื่อง" xfId="56"/>
    <cellStyle name="เซลล์ตรวจสอบ" xfId="57"/>
    <cellStyle name="เซลล์ที่มีการเชื่อมโยง" xfId="58"/>
    <cellStyle name="ดี" xfId="59"/>
    <cellStyle name="ปกติ_N13A" xfId="60"/>
    <cellStyle name="ปกติ_N49" xfId="61"/>
    <cellStyle name="ปกติ_sed" xfId="62"/>
    <cellStyle name="ปกติ_Sheet1" xfId="63"/>
    <cellStyle name="ป้อนค่า" xfId="64"/>
    <cellStyle name="ปานกลาง" xfId="65"/>
    <cellStyle name="ผลรวม" xfId="66"/>
    <cellStyle name="แย่" xfId="67"/>
    <cellStyle name="ส่วนที่ถูกเน้น1" xfId="68"/>
    <cellStyle name="ส่วนที่ถูกเน้น2" xfId="69"/>
    <cellStyle name="ส่วนที่ถูกเน้น3" xfId="70"/>
    <cellStyle name="ส่วนที่ถูกเน้น4" xfId="71"/>
    <cellStyle name="ส่วนที่ถูกเน้น5" xfId="72"/>
    <cellStyle name="ส่วนที่ถูกเน้น6" xfId="73"/>
    <cellStyle name="แสดงผล" xfId="74"/>
    <cellStyle name="หมายเหตุ" xfId="75"/>
    <cellStyle name="หัวเรื่อง 1" xfId="76"/>
    <cellStyle name="หัวเรื่อง 2" xfId="77"/>
    <cellStyle name="หัวเรื่อง 3" xfId="78"/>
    <cellStyle name="หัวเรื่อง 4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N.1 Mae Nam Nan D.A. 4,560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07125"/>
          <c:w val="0.7855"/>
          <c:h val="0.809"/>
        </c:manualLayout>
      </c:layout>
      <c:scatterChart>
        <c:scatterStyle val="lineMarker"/>
        <c:varyColors val="0"/>
        <c:ser>
          <c:idx val="0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DATA!$E$378:$E$410</c:f>
              <c:numCache>
                <c:ptCount val="33"/>
                <c:pt idx="0">
                  <c:v>16.72</c:v>
                </c:pt>
                <c:pt idx="1">
                  <c:v>24.9</c:v>
                </c:pt>
                <c:pt idx="2">
                  <c:v>34.59</c:v>
                </c:pt>
                <c:pt idx="3">
                  <c:v>13.83</c:v>
                </c:pt>
                <c:pt idx="4">
                  <c:v>120.95</c:v>
                </c:pt>
                <c:pt idx="5">
                  <c:v>43.86</c:v>
                </c:pt>
                <c:pt idx="6">
                  <c:v>224.89</c:v>
                </c:pt>
                <c:pt idx="7">
                  <c:v>377.448</c:v>
                </c:pt>
                <c:pt idx="8">
                  <c:v>535.27</c:v>
                </c:pt>
                <c:pt idx="9">
                  <c:v>749.87</c:v>
                </c:pt>
                <c:pt idx="10">
                  <c:v>971.39</c:v>
                </c:pt>
                <c:pt idx="11">
                  <c:v>308.09</c:v>
                </c:pt>
                <c:pt idx="12">
                  <c:v>186.84</c:v>
                </c:pt>
                <c:pt idx="13">
                  <c:v>1636.387</c:v>
                </c:pt>
                <c:pt idx="14">
                  <c:v>310.34</c:v>
                </c:pt>
                <c:pt idx="15">
                  <c:v>363.3</c:v>
                </c:pt>
                <c:pt idx="16">
                  <c:v>202.43</c:v>
                </c:pt>
                <c:pt idx="17">
                  <c:v>212.71</c:v>
                </c:pt>
                <c:pt idx="18">
                  <c:v>87.55</c:v>
                </c:pt>
                <c:pt idx="19">
                  <c:v>80.8</c:v>
                </c:pt>
                <c:pt idx="20">
                  <c:v>59.4</c:v>
                </c:pt>
                <c:pt idx="21">
                  <c:v>46.22</c:v>
                </c:pt>
                <c:pt idx="22">
                  <c:v>33.29</c:v>
                </c:pt>
                <c:pt idx="23">
                  <c:v>29.11</c:v>
                </c:pt>
                <c:pt idx="24">
                  <c:v>22.75</c:v>
                </c:pt>
                <c:pt idx="25">
                  <c:v>20.74</c:v>
                </c:pt>
                <c:pt idx="26">
                  <c:v>17.31</c:v>
                </c:pt>
                <c:pt idx="27">
                  <c:v>16.44</c:v>
                </c:pt>
                <c:pt idx="28">
                  <c:v>13.19</c:v>
                </c:pt>
                <c:pt idx="29">
                  <c:v>12.23</c:v>
                </c:pt>
                <c:pt idx="30">
                  <c:v>7.86</c:v>
                </c:pt>
                <c:pt idx="31">
                  <c:v>7.9</c:v>
                </c:pt>
                <c:pt idx="32">
                  <c:v>6.74</c:v>
                </c:pt>
              </c:numCache>
            </c:numRef>
          </c:xVal>
          <c:yVal>
            <c:numRef>
              <c:f>DATA!$H$378:$H$410</c:f>
              <c:numCache>
                <c:ptCount val="33"/>
                <c:pt idx="0">
                  <c:v>53.86653347327999</c:v>
                </c:pt>
                <c:pt idx="1">
                  <c:v>111.353389632</c:v>
                </c:pt>
                <c:pt idx="2">
                  <c:v>31.79013043680001</c:v>
                </c:pt>
                <c:pt idx="3">
                  <c:v>10.336773458880002</c:v>
                </c:pt>
                <c:pt idx="4">
                  <c:v>2392.6125571776</c:v>
                </c:pt>
                <c:pt idx="5">
                  <c:v>273.8389064832</c:v>
                </c:pt>
                <c:pt idx="6">
                  <c:v>19325.57676213888</c:v>
                </c:pt>
                <c:pt idx="7">
                  <c:v>12779.483610131712</c:v>
                </c:pt>
                <c:pt idx="8">
                  <c:v>14450.53691795328</c:v>
                </c:pt>
                <c:pt idx="9">
                  <c:v>52318.59609518785</c:v>
                </c:pt>
                <c:pt idx="10">
                  <c:v>50255.267115957125</c:v>
                </c:pt>
                <c:pt idx="11">
                  <c:v>6367.9759969536</c:v>
                </c:pt>
                <c:pt idx="12">
                  <c:v>32075.96863441536</c:v>
                </c:pt>
                <c:pt idx="13">
                  <c:v>25185.38007776227</c:v>
                </c:pt>
                <c:pt idx="14">
                  <c:v>34175.39067081792</c:v>
                </c:pt>
                <c:pt idx="15">
                  <c:v>13469.631373900802</c:v>
                </c:pt>
                <c:pt idx="16">
                  <c:v>3085.6064234601604</c:v>
                </c:pt>
                <c:pt idx="17">
                  <c:v>4061.159930128321</c:v>
                </c:pt>
                <c:pt idx="18">
                  <c:v>767.2018014576001</c:v>
                </c:pt>
                <c:pt idx="19">
                  <c:v>1032.0692569344</c:v>
                </c:pt>
                <c:pt idx="20">
                  <c:v>14.8728628224</c:v>
                </c:pt>
                <c:pt idx="21">
                  <c:v>68.90841148032</c:v>
                </c:pt>
                <c:pt idx="22">
                  <c:v>16.373911806720002</c:v>
                </c:pt>
                <c:pt idx="23">
                  <c:v>23.126590872000005</c:v>
                </c:pt>
                <c:pt idx="24">
                  <c:v>71.243774784</c:v>
                </c:pt>
                <c:pt idx="25">
                  <c:v>4.12767679104</c:v>
                </c:pt>
                <c:pt idx="26">
                  <c:v>15.905815015680002</c:v>
                </c:pt>
                <c:pt idx="27">
                  <c:v>17.79341392512</c:v>
                </c:pt>
                <c:pt idx="28">
                  <c:v>22.478439363839996</c:v>
                </c:pt>
                <c:pt idx="29">
                  <c:v>30.577076164800005</c:v>
                </c:pt>
                <c:pt idx="30">
                  <c:v>19.9312949376</c:v>
                </c:pt>
                <c:pt idx="31">
                  <c:v>9.625374662400002</c:v>
                </c:pt>
                <c:pt idx="32">
                  <c:v>1.6802198841600002</c:v>
                </c:pt>
              </c:numCache>
            </c:numRef>
          </c:yVal>
          <c:smooth val="0"/>
        </c:ser>
        <c:axId val="57966210"/>
        <c:axId val="3298491"/>
      </c:scatterChart>
      <c:valAx>
        <c:axId val="57966210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298491"/>
        <c:crossesAt val="1"/>
        <c:crossBetween val="midCat"/>
        <c:dispUnits/>
      </c:valAx>
      <c:valAx>
        <c:axId val="3298491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7966210"/>
        <c:crossesAt val="0.1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55"/>
          <c:y val="0.38"/>
          <c:w val="0.088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N.1 Mae Nam Nan D.A. 4,560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05475"/>
          <c:w val="0.79375"/>
          <c:h val="0.82625"/>
        </c:manualLayout>
      </c:layout>
      <c:scatterChart>
        <c:scatterStyle val="lineMarker"/>
        <c:varyColors val="0"/>
        <c:ser>
          <c:idx val="1"/>
          <c:order val="0"/>
          <c:tx>
            <c:v>2006 - 2018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DATA!$E$9:$E$410</c:f>
              <c:numCache>
                <c:ptCount val="402"/>
                <c:pt idx="0">
                  <c:v>137.865</c:v>
                </c:pt>
                <c:pt idx="1">
                  <c:v>229.928</c:v>
                </c:pt>
                <c:pt idx="2">
                  <c:v>474.321</c:v>
                </c:pt>
                <c:pt idx="3">
                  <c:v>12.413</c:v>
                </c:pt>
                <c:pt idx="4">
                  <c:v>24.692</c:v>
                </c:pt>
                <c:pt idx="5">
                  <c:v>33.063</c:v>
                </c:pt>
                <c:pt idx="6">
                  <c:v>19.904</c:v>
                </c:pt>
                <c:pt idx="7">
                  <c:v>16.927</c:v>
                </c:pt>
                <c:pt idx="8">
                  <c:v>309.877</c:v>
                </c:pt>
                <c:pt idx="9">
                  <c:v>148.579</c:v>
                </c:pt>
                <c:pt idx="10">
                  <c:v>93.761</c:v>
                </c:pt>
                <c:pt idx="11">
                  <c:v>33.207</c:v>
                </c:pt>
                <c:pt idx="12">
                  <c:v>540.938</c:v>
                </c:pt>
                <c:pt idx="13">
                  <c:v>196.863</c:v>
                </c:pt>
                <c:pt idx="14">
                  <c:v>157.89</c:v>
                </c:pt>
                <c:pt idx="15">
                  <c:v>233.752</c:v>
                </c:pt>
                <c:pt idx="16">
                  <c:v>244.178</c:v>
                </c:pt>
                <c:pt idx="17">
                  <c:v>237.645</c:v>
                </c:pt>
                <c:pt idx="18">
                  <c:v>165.471</c:v>
                </c:pt>
                <c:pt idx="19">
                  <c:v>443.142</c:v>
                </c:pt>
                <c:pt idx="20">
                  <c:v>255.608</c:v>
                </c:pt>
                <c:pt idx="21">
                  <c:v>113.544</c:v>
                </c:pt>
                <c:pt idx="22">
                  <c:v>86.189</c:v>
                </c:pt>
                <c:pt idx="23">
                  <c:v>42.082</c:v>
                </c:pt>
                <c:pt idx="24">
                  <c:v>33.377</c:v>
                </c:pt>
                <c:pt idx="25">
                  <c:v>31.541</c:v>
                </c:pt>
                <c:pt idx="26">
                  <c:v>22.903</c:v>
                </c:pt>
                <c:pt idx="27">
                  <c:v>19.951</c:v>
                </c:pt>
                <c:pt idx="28">
                  <c:v>16.617</c:v>
                </c:pt>
                <c:pt idx="29">
                  <c:v>16.26</c:v>
                </c:pt>
                <c:pt idx="30">
                  <c:v>19.102</c:v>
                </c:pt>
                <c:pt idx="31">
                  <c:v>18.381</c:v>
                </c:pt>
                <c:pt idx="32">
                  <c:v>11.826</c:v>
                </c:pt>
                <c:pt idx="33">
                  <c:v>10.365</c:v>
                </c:pt>
                <c:pt idx="34">
                  <c:v>9.798</c:v>
                </c:pt>
                <c:pt idx="35">
                  <c:v>11.392</c:v>
                </c:pt>
                <c:pt idx="36">
                  <c:v>10.368</c:v>
                </c:pt>
                <c:pt idx="37">
                  <c:v>12.952</c:v>
                </c:pt>
                <c:pt idx="38">
                  <c:v>16.927</c:v>
                </c:pt>
                <c:pt idx="39">
                  <c:v>37.323</c:v>
                </c:pt>
                <c:pt idx="40">
                  <c:v>156.515</c:v>
                </c:pt>
                <c:pt idx="41">
                  <c:v>14.365</c:v>
                </c:pt>
                <c:pt idx="42">
                  <c:v>126.203</c:v>
                </c:pt>
                <c:pt idx="43">
                  <c:v>595.524</c:v>
                </c:pt>
                <c:pt idx="44">
                  <c:v>84.17</c:v>
                </c:pt>
                <c:pt idx="45">
                  <c:v>203.706</c:v>
                </c:pt>
                <c:pt idx="46">
                  <c:v>314.574</c:v>
                </c:pt>
                <c:pt idx="47">
                  <c:v>1133.109</c:v>
                </c:pt>
                <c:pt idx="48">
                  <c:v>436.417</c:v>
                </c:pt>
                <c:pt idx="49">
                  <c:v>871.034</c:v>
                </c:pt>
                <c:pt idx="50">
                  <c:v>730.578</c:v>
                </c:pt>
                <c:pt idx="51">
                  <c:v>342.259</c:v>
                </c:pt>
                <c:pt idx="52">
                  <c:v>304.013</c:v>
                </c:pt>
                <c:pt idx="53">
                  <c:v>213.654</c:v>
                </c:pt>
                <c:pt idx="54">
                  <c:v>227.42</c:v>
                </c:pt>
                <c:pt idx="55">
                  <c:v>154.627</c:v>
                </c:pt>
                <c:pt idx="56">
                  <c:v>124.84</c:v>
                </c:pt>
                <c:pt idx="57">
                  <c:v>125.667</c:v>
                </c:pt>
                <c:pt idx="58">
                  <c:v>63.22</c:v>
                </c:pt>
                <c:pt idx="59">
                  <c:v>30.295</c:v>
                </c:pt>
                <c:pt idx="60">
                  <c:v>24.943</c:v>
                </c:pt>
                <c:pt idx="61">
                  <c:v>17.532</c:v>
                </c:pt>
                <c:pt idx="62">
                  <c:v>12.574</c:v>
                </c:pt>
                <c:pt idx="63">
                  <c:v>9.308</c:v>
                </c:pt>
                <c:pt idx="64">
                  <c:v>26.262</c:v>
                </c:pt>
                <c:pt idx="65">
                  <c:v>16.244</c:v>
                </c:pt>
                <c:pt idx="66">
                  <c:v>97.145</c:v>
                </c:pt>
                <c:pt idx="67">
                  <c:v>35.834</c:v>
                </c:pt>
                <c:pt idx="68">
                  <c:v>35.168</c:v>
                </c:pt>
                <c:pt idx="69">
                  <c:v>91.807</c:v>
                </c:pt>
                <c:pt idx="70">
                  <c:v>160.243</c:v>
                </c:pt>
                <c:pt idx="71">
                  <c:v>607.482</c:v>
                </c:pt>
                <c:pt idx="72">
                  <c:v>823.523</c:v>
                </c:pt>
                <c:pt idx="73">
                  <c:v>112.095</c:v>
                </c:pt>
                <c:pt idx="74">
                  <c:v>132.389</c:v>
                </c:pt>
                <c:pt idx="75">
                  <c:v>681.362</c:v>
                </c:pt>
                <c:pt idx="76">
                  <c:v>154.342</c:v>
                </c:pt>
                <c:pt idx="77">
                  <c:v>146.897</c:v>
                </c:pt>
                <c:pt idx="78">
                  <c:v>96.471</c:v>
                </c:pt>
                <c:pt idx="79">
                  <c:v>146.783</c:v>
                </c:pt>
                <c:pt idx="80">
                  <c:v>103.23</c:v>
                </c:pt>
                <c:pt idx="81">
                  <c:v>117.409</c:v>
                </c:pt>
                <c:pt idx="82">
                  <c:v>73.957</c:v>
                </c:pt>
                <c:pt idx="83">
                  <c:v>52.27</c:v>
                </c:pt>
                <c:pt idx="84">
                  <c:v>47.131</c:v>
                </c:pt>
                <c:pt idx="85">
                  <c:v>32.159</c:v>
                </c:pt>
                <c:pt idx="86">
                  <c:v>27.526</c:v>
                </c:pt>
                <c:pt idx="87">
                  <c:v>23.632</c:v>
                </c:pt>
                <c:pt idx="88">
                  <c:v>19.74</c:v>
                </c:pt>
                <c:pt idx="89">
                  <c:v>17.868</c:v>
                </c:pt>
                <c:pt idx="90">
                  <c:v>23.138</c:v>
                </c:pt>
                <c:pt idx="91">
                  <c:v>18.792</c:v>
                </c:pt>
                <c:pt idx="92">
                  <c:v>14.743</c:v>
                </c:pt>
                <c:pt idx="93">
                  <c:v>10.896</c:v>
                </c:pt>
                <c:pt idx="94">
                  <c:v>9.138</c:v>
                </c:pt>
                <c:pt idx="95">
                  <c:v>6.719</c:v>
                </c:pt>
                <c:pt idx="96">
                  <c:v>6.392</c:v>
                </c:pt>
                <c:pt idx="97">
                  <c:v>7.292</c:v>
                </c:pt>
                <c:pt idx="98">
                  <c:v>12.309</c:v>
                </c:pt>
                <c:pt idx="99">
                  <c:v>6.006</c:v>
                </c:pt>
                <c:pt idx="100">
                  <c:v>11.474</c:v>
                </c:pt>
                <c:pt idx="101">
                  <c:v>8.173</c:v>
                </c:pt>
                <c:pt idx="102">
                  <c:v>19.262</c:v>
                </c:pt>
                <c:pt idx="103">
                  <c:v>52.128</c:v>
                </c:pt>
                <c:pt idx="104">
                  <c:v>15.541</c:v>
                </c:pt>
                <c:pt idx="105">
                  <c:v>25.399</c:v>
                </c:pt>
                <c:pt idx="106">
                  <c:v>20.855</c:v>
                </c:pt>
                <c:pt idx="107">
                  <c:v>27.358</c:v>
                </c:pt>
                <c:pt idx="108">
                  <c:v>1413.71</c:v>
                </c:pt>
                <c:pt idx="109">
                  <c:v>275.425</c:v>
                </c:pt>
                <c:pt idx="110">
                  <c:v>143.762</c:v>
                </c:pt>
                <c:pt idx="111">
                  <c:v>316.299</c:v>
                </c:pt>
                <c:pt idx="112">
                  <c:v>407.378</c:v>
                </c:pt>
                <c:pt idx="113">
                  <c:v>216.559</c:v>
                </c:pt>
                <c:pt idx="114">
                  <c:v>375.031</c:v>
                </c:pt>
                <c:pt idx="115">
                  <c:v>389.43</c:v>
                </c:pt>
                <c:pt idx="116">
                  <c:v>146.008</c:v>
                </c:pt>
                <c:pt idx="117">
                  <c:v>108.18</c:v>
                </c:pt>
                <c:pt idx="118">
                  <c:v>112.116</c:v>
                </c:pt>
                <c:pt idx="119">
                  <c:v>50.975</c:v>
                </c:pt>
                <c:pt idx="120">
                  <c:v>46.993</c:v>
                </c:pt>
                <c:pt idx="121">
                  <c:v>34.816</c:v>
                </c:pt>
                <c:pt idx="122">
                  <c:v>22.918</c:v>
                </c:pt>
                <c:pt idx="123">
                  <c:v>28.968</c:v>
                </c:pt>
                <c:pt idx="124">
                  <c:v>25.405</c:v>
                </c:pt>
                <c:pt idx="125">
                  <c:v>12.909</c:v>
                </c:pt>
                <c:pt idx="126">
                  <c:v>17.489</c:v>
                </c:pt>
                <c:pt idx="127">
                  <c:v>15.067</c:v>
                </c:pt>
                <c:pt idx="128">
                  <c:v>9.349</c:v>
                </c:pt>
                <c:pt idx="129">
                  <c:v>7.409</c:v>
                </c:pt>
                <c:pt idx="130">
                  <c:v>4.922</c:v>
                </c:pt>
                <c:pt idx="131">
                  <c:v>8.325</c:v>
                </c:pt>
                <c:pt idx="132">
                  <c:v>3.95</c:v>
                </c:pt>
                <c:pt idx="133">
                  <c:v>13.023</c:v>
                </c:pt>
                <c:pt idx="134">
                  <c:v>9.847</c:v>
                </c:pt>
                <c:pt idx="135">
                  <c:v>9.861</c:v>
                </c:pt>
                <c:pt idx="136">
                  <c:v>28.71</c:v>
                </c:pt>
                <c:pt idx="137">
                  <c:v>41.81</c:v>
                </c:pt>
                <c:pt idx="138">
                  <c:v>141.627</c:v>
                </c:pt>
                <c:pt idx="139">
                  <c:v>79.153</c:v>
                </c:pt>
                <c:pt idx="140">
                  <c:v>125.055</c:v>
                </c:pt>
                <c:pt idx="141">
                  <c:v>69.976</c:v>
                </c:pt>
                <c:pt idx="142">
                  <c:v>1122.514</c:v>
                </c:pt>
                <c:pt idx="143">
                  <c:v>229.071</c:v>
                </c:pt>
                <c:pt idx="144">
                  <c:v>1102.122</c:v>
                </c:pt>
                <c:pt idx="145">
                  <c:v>533.242</c:v>
                </c:pt>
                <c:pt idx="146">
                  <c:v>626.912</c:v>
                </c:pt>
                <c:pt idx="147">
                  <c:v>354.378</c:v>
                </c:pt>
                <c:pt idx="148">
                  <c:v>689.164</c:v>
                </c:pt>
                <c:pt idx="149">
                  <c:v>539.418</c:v>
                </c:pt>
                <c:pt idx="150">
                  <c:v>391.794</c:v>
                </c:pt>
                <c:pt idx="151">
                  <c:v>487.582</c:v>
                </c:pt>
                <c:pt idx="152">
                  <c:v>392.81</c:v>
                </c:pt>
                <c:pt idx="153">
                  <c:v>208.074</c:v>
                </c:pt>
                <c:pt idx="154">
                  <c:v>116.891</c:v>
                </c:pt>
                <c:pt idx="155">
                  <c:v>73.495</c:v>
                </c:pt>
                <c:pt idx="156">
                  <c:v>64.545</c:v>
                </c:pt>
                <c:pt idx="157">
                  <c:v>56.265</c:v>
                </c:pt>
                <c:pt idx="158">
                  <c:v>47.753</c:v>
                </c:pt>
                <c:pt idx="159">
                  <c:v>42.227</c:v>
                </c:pt>
                <c:pt idx="160">
                  <c:v>33.355</c:v>
                </c:pt>
                <c:pt idx="161">
                  <c:v>31.897</c:v>
                </c:pt>
                <c:pt idx="162">
                  <c:v>30.944</c:v>
                </c:pt>
                <c:pt idx="163">
                  <c:v>23.143</c:v>
                </c:pt>
                <c:pt idx="164">
                  <c:v>20.116</c:v>
                </c:pt>
                <c:pt idx="165">
                  <c:v>7.831</c:v>
                </c:pt>
                <c:pt idx="166">
                  <c:v>12.431</c:v>
                </c:pt>
                <c:pt idx="167">
                  <c:v>11.939</c:v>
                </c:pt>
                <c:pt idx="168">
                  <c:v>13.477</c:v>
                </c:pt>
                <c:pt idx="169">
                  <c:v>17.213</c:v>
                </c:pt>
                <c:pt idx="170">
                  <c:v>17.218</c:v>
                </c:pt>
                <c:pt idx="171">
                  <c:v>32.138</c:v>
                </c:pt>
                <c:pt idx="172">
                  <c:v>16.58</c:v>
                </c:pt>
                <c:pt idx="173">
                  <c:v>73.245</c:v>
                </c:pt>
                <c:pt idx="174">
                  <c:v>251.3</c:v>
                </c:pt>
                <c:pt idx="175">
                  <c:v>28.359</c:v>
                </c:pt>
                <c:pt idx="176">
                  <c:v>64.877</c:v>
                </c:pt>
                <c:pt idx="177">
                  <c:v>58.326</c:v>
                </c:pt>
                <c:pt idx="178">
                  <c:v>22.05</c:v>
                </c:pt>
                <c:pt idx="179">
                  <c:v>23.115</c:v>
                </c:pt>
                <c:pt idx="180">
                  <c:v>139.74</c:v>
                </c:pt>
                <c:pt idx="181">
                  <c:v>578.735</c:v>
                </c:pt>
                <c:pt idx="182">
                  <c:v>183.012</c:v>
                </c:pt>
                <c:pt idx="183">
                  <c:v>1092.302</c:v>
                </c:pt>
                <c:pt idx="184">
                  <c:v>276.331</c:v>
                </c:pt>
                <c:pt idx="185">
                  <c:v>653.666</c:v>
                </c:pt>
                <c:pt idx="186">
                  <c:v>157.542</c:v>
                </c:pt>
                <c:pt idx="187">
                  <c:v>120.165</c:v>
                </c:pt>
                <c:pt idx="188">
                  <c:v>110.515</c:v>
                </c:pt>
                <c:pt idx="189">
                  <c:v>87.839</c:v>
                </c:pt>
                <c:pt idx="190">
                  <c:v>63.035</c:v>
                </c:pt>
                <c:pt idx="191">
                  <c:v>58.807</c:v>
                </c:pt>
                <c:pt idx="192">
                  <c:v>46.877</c:v>
                </c:pt>
                <c:pt idx="193">
                  <c:v>42.738</c:v>
                </c:pt>
                <c:pt idx="194">
                  <c:v>57.911</c:v>
                </c:pt>
                <c:pt idx="195">
                  <c:v>36.337</c:v>
                </c:pt>
                <c:pt idx="196">
                  <c:v>30.886</c:v>
                </c:pt>
                <c:pt idx="197">
                  <c:v>25.649</c:v>
                </c:pt>
                <c:pt idx="198">
                  <c:v>23.571</c:v>
                </c:pt>
                <c:pt idx="199">
                  <c:v>18.923</c:v>
                </c:pt>
                <c:pt idx="200">
                  <c:v>22.014</c:v>
                </c:pt>
                <c:pt idx="201">
                  <c:v>15.663</c:v>
                </c:pt>
                <c:pt idx="202">
                  <c:v>13.797</c:v>
                </c:pt>
                <c:pt idx="203">
                  <c:v>14.797</c:v>
                </c:pt>
                <c:pt idx="204">
                  <c:v>15.797</c:v>
                </c:pt>
                <c:pt idx="205">
                  <c:v>16.797</c:v>
                </c:pt>
                <c:pt idx="206">
                  <c:v>13.661</c:v>
                </c:pt>
                <c:pt idx="207">
                  <c:v>6.679</c:v>
                </c:pt>
                <c:pt idx="208">
                  <c:v>6.549</c:v>
                </c:pt>
                <c:pt idx="209">
                  <c:v>22.155</c:v>
                </c:pt>
                <c:pt idx="210">
                  <c:v>7.206</c:v>
                </c:pt>
                <c:pt idx="211">
                  <c:v>19.967</c:v>
                </c:pt>
                <c:pt idx="212">
                  <c:v>51.085</c:v>
                </c:pt>
                <c:pt idx="213">
                  <c:v>26.979</c:v>
                </c:pt>
                <c:pt idx="214">
                  <c:v>17.154</c:v>
                </c:pt>
                <c:pt idx="215">
                  <c:v>27.868</c:v>
                </c:pt>
                <c:pt idx="216">
                  <c:v>100.32</c:v>
                </c:pt>
                <c:pt idx="217">
                  <c:v>1235.355</c:v>
                </c:pt>
                <c:pt idx="218">
                  <c:v>171.342</c:v>
                </c:pt>
                <c:pt idx="219">
                  <c:v>177.15</c:v>
                </c:pt>
                <c:pt idx="220">
                  <c:v>246.493</c:v>
                </c:pt>
                <c:pt idx="221">
                  <c:v>274.341</c:v>
                </c:pt>
                <c:pt idx="222">
                  <c:v>293.921</c:v>
                </c:pt>
                <c:pt idx="223">
                  <c:v>133.509</c:v>
                </c:pt>
                <c:pt idx="224">
                  <c:v>123.69</c:v>
                </c:pt>
                <c:pt idx="225">
                  <c:v>99.829</c:v>
                </c:pt>
                <c:pt idx="226">
                  <c:v>76.53</c:v>
                </c:pt>
                <c:pt idx="227">
                  <c:v>50.625</c:v>
                </c:pt>
                <c:pt idx="228">
                  <c:v>42.832</c:v>
                </c:pt>
                <c:pt idx="229">
                  <c:v>36.518</c:v>
                </c:pt>
                <c:pt idx="230">
                  <c:v>20.696</c:v>
                </c:pt>
                <c:pt idx="231">
                  <c:v>17.919</c:v>
                </c:pt>
                <c:pt idx="232">
                  <c:v>15.528</c:v>
                </c:pt>
                <c:pt idx="233">
                  <c:v>14.766</c:v>
                </c:pt>
                <c:pt idx="234">
                  <c:v>11.712</c:v>
                </c:pt>
                <c:pt idx="235">
                  <c:v>9.586</c:v>
                </c:pt>
                <c:pt idx="236">
                  <c:v>9.276</c:v>
                </c:pt>
                <c:pt idx="237">
                  <c:v>7.038</c:v>
                </c:pt>
                <c:pt idx="238">
                  <c:v>11.704</c:v>
                </c:pt>
                <c:pt idx="239">
                  <c:v>7.193</c:v>
                </c:pt>
                <c:pt idx="240">
                  <c:v>10.971</c:v>
                </c:pt>
                <c:pt idx="241">
                  <c:v>21.112</c:v>
                </c:pt>
                <c:pt idx="242">
                  <c:v>18.874</c:v>
                </c:pt>
                <c:pt idx="243">
                  <c:v>7.909</c:v>
                </c:pt>
                <c:pt idx="244">
                  <c:v>12.219</c:v>
                </c:pt>
                <c:pt idx="245">
                  <c:v>33.538</c:v>
                </c:pt>
                <c:pt idx="246">
                  <c:v>21.418</c:v>
                </c:pt>
                <c:pt idx="247">
                  <c:v>21.153</c:v>
                </c:pt>
                <c:pt idx="248">
                  <c:v>243.576</c:v>
                </c:pt>
                <c:pt idx="249">
                  <c:v>374.97</c:v>
                </c:pt>
                <c:pt idx="250">
                  <c:v>110.767</c:v>
                </c:pt>
                <c:pt idx="251">
                  <c:v>417.692</c:v>
                </c:pt>
                <c:pt idx="252">
                  <c:v>214.217</c:v>
                </c:pt>
                <c:pt idx="253">
                  <c:v>383.644</c:v>
                </c:pt>
                <c:pt idx="254">
                  <c:v>198.011</c:v>
                </c:pt>
                <c:pt idx="255">
                  <c:v>189.86</c:v>
                </c:pt>
                <c:pt idx="256">
                  <c:v>114.998</c:v>
                </c:pt>
                <c:pt idx="257">
                  <c:v>108.405</c:v>
                </c:pt>
                <c:pt idx="258">
                  <c:v>76.635</c:v>
                </c:pt>
                <c:pt idx="259">
                  <c:v>81.573</c:v>
                </c:pt>
                <c:pt idx="260">
                  <c:v>57.074</c:v>
                </c:pt>
                <c:pt idx="261">
                  <c:v>43.284</c:v>
                </c:pt>
                <c:pt idx="262">
                  <c:v>30.768</c:v>
                </c:pt>
                <c:pt idx="263">
                  <c:v>28.067</c:v>
                </c:pt>
                <c:pt idx="264">
                  <c:v>21.408</c:v>
                </c:pt>
                <c:pt idx="265">
                  <c:v>53.186</c:v>
                </c:pt>
                <c:pt idx="266">
                  <c:v>21.173</c:v>
                </c:pt>
                <c:pt idx="267">
                  <c:v>14.887</c:v>
                </c:pt>
                <c:pt idx="268">
                  <c:v>10.187</c:v>
                </c:pt>
                <c:pt idx="269">
                  <c:v>10.523</c:v>
                </c:pt>
                <c:pt idx="270">
                  <c:v>10.107</c:v>
                </c:pt>
                <c:pt idx="271">
                  <c:v>7.357</c:v>
                </c:pt>
                <c:pt idx="272">
                  <c:v>6.62</c:v>
                </c:pt>
                <c:pt idx="273">
                  <c:v>6.085</c:v>
                </c:pt>
                <c:pt idx="274">
                  <c:v>7.319</c:v>
                </c:pt>
                <c:pt idx="275">
                  <c:v>14.018</c:v>
                </c:pt>
                <c:pt idx="276">
                  <c:v>9.535</c:v>
                </c:pt>
                <c:pt idx="277">
                  <c:v>14.951</c:v>
                </c:pt>
                <c:pt idx="278">
                  <c:v>13.08</c:v>
                </c:pt>
                <c:pt idx="279">
                  <c:v>14.767</c:v>
                </c:pt>
                <c:pt idx="280">
                  <c:v>10.544</c:v>
                </c:pt>
                <c:pt idx="281">
                  <c:v>18.452</c:v>
                </c:pt>
                <c:pt idx="282">
                  <c:v>124.627</c:v>
                </c:pt>
                <c:pt idx="283">
                  <c:v>22.381</c:v>
                </c:pt>
                <c:pt idx="284">
                  <c:v>183.253</c:v>
                </c:pt>
                <c:pt idx="285">
                  <c:v>593.326</c:v>
                </c:pt>
                <c:pt idx="286">
                  <c:v>305.042</c:v>
                </c:pt>
                <c:pt idx="287">
                  <c:v>163.643</c:v>
                </c:pt>
                <c:pt idx="288">
                  <c:v>379.658</c:v>
                </c:pt>
                <c:pt idx="289">
                  <c:v>198.449</c:v>
                </c:pt>
                <c:pt idx="290">
                  <c:v>98.796</c:v>
                </c:pt>
                <c:pt idx="291">
                  <c:v>122.413</c:v>
                </c:pt>
                <c:pt idx="292">
                  <c:v>316.24</c:v>
                </c:pt>
                <c:pt idx="293">
                  <c:v>50.617</c:v>
                </c:pt>
                <c:pt idx="294">
                  <c:v>50.617</c:v>
                </c:pt>
                <c:pt idx="295">
                  <c:v>44.188</c:v>
                </c:pt>
                <c:pt idx="296">
                  <c:v>29.009</c:v>
                </c:pt>
                <c:pt idx="297">
                  <c:v>46.088</c:v>
                </c:pt>
                <c:pt idx="298">
                  <c:v>29.714</c:v>
                </c:pt>
                <c:pt idx="299">
                  <c:v>17.696</c:v>
                </c:pt>
                <c:pt idx="300">
                  <c:v>14</c:v>
                </c:pt>
                <c:pt idx="301">
                  <c:v>14.95</c:v>
                </c:pt>
                <c:pt idx="302">
                  <c:v>16.99</c:v>
                </c:pt>
                <c:pt idx="303">
                  <c:v>10.31</c:v>
                </c:pt>
                <c:pt idx="304">
                  <c:v>8.69</c:v>
                </c:pt>
                <c:pt idx="305">
                  <c:v>5.55</c:v>
                </c:pt>
                <c:pt idx="306">
                  <c:v>5.2</c:v>
                </c:pt>
                <c:pt idx="307">
                  <c:v>5.61</c:v>
                </c:pt>
                <c:pt idx="308">
                  <c:v>5.8</c:v>
                </c:pt>
                <c:pt idx="309">
                  <c:v>5.67</c:v>
                </c:pt>
                <c:pt idx="310">
                  <c:v>17.16</c:v>
                </c:pt>
                <c:pt idx="311">
                  <c:v>6.55</c:v>
                </c:pt>
                <c:pt idx="312">
                  <c:v>32.31</c:v>
                </c:pt>
                <c:pt idx="313">
                  <c:v>56.45</c:v>
                </c:pt>
                <c:pt idx="314">
                  <c:v>22.34</c:v>
                </c:pt>
                <c:pt idx="315">
                  <c:v>21.96</c:v>
                </c:pt>
                <c:pt idx="316">
                  <c:v>324.37</c:v>
                </c:pt>
                <c:pt idx="317">
                  <c:v>170.02</c:v>
                </c:pt>
                <c:pt idx="318">
                  <c:v>178.62</c:v>
                </c:pt>
                <c:pt idx="319">
                  <c:v>437.42</c:v>
                </c:pt>
                <c:pt idx="320">
                  <c:v>1279.52</c:v>
                </c:pt>
                <c:pt idx="321">
                  <c:v>610.75</c:v>
                </c:pt>
                <c:pt idx="322">
                  <c:v>566.45</c:v>
                </c:pt>
                <c:pt idx="323">
                  <c:v>194.07</c:v>
                </c:pt>
                <c:pt idx="324">
                  <c:v>163.09</c:v>
                </c:pt>
                <c:pt idx="325">
                  <c:v>124.45</c:v>
                </c:pt>
                <c:pt idx="326">
                  <c:v>124.77</c:v>
                </c:pt>
                <c:pt idx="327">
                  <c:v>81.1</c:v>
                </c:pt>
                <c:pt idx="328">
                  <c:v>58.64</c:v>
                </c:pt>
                <c:pt idx="329">
                  <c:v>41.6</c:v>
                </c:pt>
                <c:pt idx="330">
                  <c:v>32.75</c:v>
                </c:pt>
                <c:pt idx="331">
                  <c:v>27.06</c:v>
                </c:pt>
                <c:pt idx="332">
                  <c:v>19.79</c:v>
                </c:pt>
                <c:pt idx="333">
                  <c:v>20.1</c:v>
                </c:pt>
                <c:pt idx="334">
                  <c:v>39.19</c:v>
                </c:pt>
                <c:pt idx="335">
                  <c:v>13.99</c:v>
                </c:pt>
                <c:pt idx="336">
                  <c:v>13.27</c:v>
                </c:pt>
                <c:pt idx="337">
                  <c:v>6.97</c:v>
                </c:pt>
                <c:pt idx="338">
                  <c:v>12.35</c:v>
                </c:pt>
                <c:pt idx="339">
                  <c:v>11.61</c:v>
                </c:pt>
                <c:pt idx="340">
                  <c:v>6.01</c:v>
                </c:pt>
                <c:pt idx="341">
                  <c:v>21.5</c:v>
                </c:pt>
                <c:pt idx="342">
                  <c:v>22.96</c:v>
                </c:pt>
                <c:pt idx="343">
                  <c:v>11.35</c:v>
                </c:pt>
                <c:pt idx="344">
                  <c:v>17.36</c:v>
                </c:pt>
                <c:pt idx="345">
                  <c:v>33.86</c:v>
                </c:pt>
                <c:pt idx="346">
                  <c:v>23.95</c:v>
                </c:pt>
                <c:pt idx="347">
                  <c:v>189.46</c:v>
                </c:pt>
                <c:pt idx="348">
                  <c:v>928.19</c:v>
                </c:pt>
                <c:pt idx="349">
                  <c:v>3.96</c:v>
                </c:pt>
                <c:pt idx="350">
                  <c:v>137.81</c:v>
                </c:pt>
                <c:pt idx="351">
                  <c:v>583.11</c:v>
                </c:pt>
                <c:pt idx="352">
                  <c:v>384.44</c:v>
                </c:pt>
                <c:pt idx="353">
                  <c:v>335.53</c:v>
                </c:pt>
                <c:pt idx="354">
                  <c:v>179.76</c:v>
                </c:pt>
                <c:pt idx="355">
                  <c:v>142.08</c:v>
                </c:pt>
                <c:pt idx="356">
                  <c:v>155.3</c:v>
                </c:pt>
                <c:pt idx="357">
                  <c:v>131.44</c:v>
                </c:pt>
                <c:pt idx="358">
                  <c:v>75.42</c:v>
                </c:pt>
                <c:pt idx="359">
                  <c:v>44.9</c:v>
                </c:pt>
                <c:pt idx="360">
                  <c:v>36.58</c:v>
                </c:pt>
                <c:pt idx="361">
                  <c:v>39.28</c:v>
                </c:pt>
                <c:pt idx="362">
                  <c:v>24</c:v>
                </c:pt>
                <c:pt idx="363">
                  <c:v>25.62</c:v>
                </c:pt>
                <c:pt idx="364">
                  <c:v>16.21</c:v>
                </c:pt>
                <c:pt idx="365">
                  <c:v>11.2</c:v>
                </c:pt>
                <c:pt idx="366">
                  <c:v>10.38</c:v>
                </c:pt>
                <c:pt idx="367">
                  <c:v>10.72</c:v>
                </c:pt>
                <c:pt idx="368">
                  <c:v>6.99</c:v>
                </c:pt>
                <c:pt idx="369">
                  <c:v>16.72</c:v>
                </c:pt>
                <c:pt idx="370">
                  <c:v>24.9</c:v>
                </c:pt>
                <c:pt idx="371">
                  <c:v>34.59</c:v>
                </c:pt>
                <c:pt idx="372">
                  <c:v>13.83</c:v>
                </c:pt>
                <c:pt idx="373">
                  <c:v>120.95</c:v>
                </c:pt>
                <c:pt idx="374">
                  <c:v>43.86</c:v>
                </c:pt>
                <c:pt idx="375">
                  <c:v>224.89</c:v>
                </c:pt>
                <c:pt idx="376">
                  <c:v>377.448</c:v>
                </c:pt>
                <c:pt idx="377">
                  <c:v>535.27</c:v>
                </c:pt>
                <c:pt idx="378">
                  <c:v>749.87</c:v>
                </c:pt>
                <c:pt idx="379">
                  <c:v>971.39</c:v>
                </c:pt>
                <c:pt idx="380">
                  <c:v>308.09</c:v>
                </c:pt>
                <c:pt idx="381">
                  <c:v>186.84</c:v>
                </c:pt>
                <c:pt idx="382">
                  <c:v>1636.387</c:v>
                </c:pt>
                <c:pt idx="383">
                  <c:v>310.34</c:v>
                </c:pt>
                <c:pt idx="384">
                  <c:v>363.3</c:v>
                </c:pt>
                <c:pt idx="385">
                  <c:v>202.43</c:v>
                </c:pt>
                <c:pt idx="386">
                  <c:v>212.71</c:v>
                </c:pt>
                <c:pt idx="387">
                  <c:v>87.55</c:v>
                </c:pt>
                <c:pt idx="388">
                  <c:v>80.8</c:v>
                </c:pt>
                <c:pt idx="389">
                  <c:v>59.4</c:v>
                </c:pt>
                <c:pt idx="390">
                  <c:v>46.22</c:v>
                </c:pt>
                <c:pt idx="391">
                  <c:v>33.29</c:v>
                </c:pt>
                <c:pt idx="392">
                  <c:v>29.11</c:v>
                </c:pt>
                <c:pt idx="393">
                  <c:v>22.75</c:v>
                </c:pt>
                <c:pt idx="394">
                  <c:v>20.74</c:v>
                </c:pt>
                <c:pt idx="395">
                  <c:v>17.31</c:v>
                </c:pt>
                <c:pt idx="396">
                  <c:v>16.44</c:v>
                </c:pt>
                <c:pt idx="397">
                  <c:v>13.19</c:v>
                </c:pt>
                <c:pt idx="398">
                  <c:v>12.23</c:v>
                </c:pt>
                <c:pt idx="399">
                  <c:v>7.86</c:v>
                </c:pt>
                <c:pt idx="400">
                  <c:v>7.9</c:v>
                </c:pt>
                <c:pt idx="401">
                  <c:v>6.74</c:v>
                </c:pt>
              </c:numCache>
            </c:numRef>
          </c:xVal>
          <c:yVal>
            <c:numRef>
              <c:f>DATA!$H$9:$H$410</c:f>
              <c:numCache>
                <c:ptCount val="402"/>
                <c:pt idx="0">
                  <c:v>1936.419</c:v>
                </c:pt>
                <c:pt idx="1">
                  <c:v>7584.754</c:v>
                </c:pt>
                <c:pt idx="2">
                  <c:v>23277.398</c:v>
                </c:pt>
                <c:pt idx="3">
                  <c:v>190.7264798496</c:v>
                </c:pt>
                <c:pt idx="4">
                  <c:v>315.7052747904</c:v>
                </c:pt>
                <c:pt idx="5">
                  <c:v>481.5072078624</c:v>
                </c:pt>
                <c:pt idx="6">
                  <c:v>94.53450977279999</c:v>
                </c:pt>
                <c:pt idx="7">
                  <c:v>135.38929596480003</c:v>
                </c:pt>
                <c:pt idx="8">
                  <c:v>20730.006771465603</c:v>
                </c:pt>
                <c:pt idx="9">
                  <c:v>3218.972830876801</c:v>
                </c:pt>
                <c:pt idx="10">
                  <c:v>19880.996029862403</c:v>
                </c:pt>
                <c:pt idx="11">
                  <c:v>201.42696746880003</c:v>
                </c:pt>
                <c:pt idx="12">
                  <c:v>65504.4119500608</c:v>
                </c:pt>
                <c:pt idx="13">
                  <c:v>4921.9914046176</c:v>
                </c:pt>
                <c:pt idx="14">
                  <c:v>992.6880289919999</c:v>
                </c:pt>
                <c:pt idx="15">
                  <c:v>4915.916760960001</c:v>
                </c:pt>
                <c:pt idx="16">
                  <c:v>4677.411258432</c:v>
                </c:pt>
                <c:pt idx="17">
                  <c:v>10118.032836192002</c:v>
                </c:pt>
                <c:pt idx="18">
                  <c:v>1887.1160051520003</c:v>
                </c:pt>
                <c:pt idx="19">
                  <c:v>8398.5732436032</c:v>
                </c:pt>
                <c:pt idx="20">
                  <c:v>2327.3856820224</c:v>
                </c:pt>
                <c:pt idx="21">
                  <c:v>709.7124946176001</c:v>
                </c:pt>
                <c:pt idx="22">
                  <c:v>250.67429403839995</c:v>
                </c:pt>
                <c:pt idx="23">
                  <c:v>85.23119952</c:v>
                </c:pt>
                <c:pt idx="24">
                  <c:v>35.3656283616</c:v>
                </c:pt>
                <c:pt idx="25">
                  <c:v>131.96774586240002</c:v>
                </c:pt>
                <c:pt idx="26">
                  <c:v>47.13283491840001</c:v>
                </c:pt>
                <c:pt idx="27">
                  <c:v>46.17970185600001</c:v>
                </c:pt>
                <c:pt idx="28">
                  <c:v>24.5257348608</c:v>
                </c:pt>
                <c:pt idx="29">
                  <c:v>10.809023616000001</c:v>
                </c:pt>
                <c:pt idx="30">
                  <c:v>44.654668992000005</c:v>
                </c:pt>
                <c:pt idx="31">
                  <c:v>23.175411811200004</c:v>
                </c:pt>
                <c:pt idx="32">
                  <c:v>9.717339052800002</c:v>
                </c:pt>
                <c:pt idx="33">
                  <c:v>12.776612112000002</c:v>
                </c:pt>
                <c:pt idx="34">
                  <c:v>14.439555590400003</c:v>
                </c:pt>
                <c:pt idx="35">
                  <c:v>7.719948288000001</c:v>
                </c:pt>
                <c:pt idx="36">
                  <c:v>11.629511884800003</c:v>
                </c:pt>
                <c:pt idx="37">
                  <c:v>8.0004814848</c:v>
                </c:pt>
                <c:pt idx="38">
                  <c:v>59.45325730560002</c:v>
                </c:pt>
                <c:pt idx="39">
                  <c:v>200.75737144320001</c:v>
                </c:pt>
                <c:pt idx="40">
                  <c:v>7724.656836288001</c:v>
                </c:pt>
                <c:pt idx="41">
                  <c:v>105.313699296</c:v>
                </c:pt>
                <c:pt idx="42">
                  <c:v>11929.978070841602</c:v>
                </c:pt>
                <c:pt idx="43">
                  <c:v>33202.3343746176</c:v>
                </c:pt>
                <c:pt idx="44">
                  <c:v>1088.559701568</c:v>
                </c:pt>
                <c:pt idx="45">
                  <c:v>2898.8876113344</c:v>
                </c:pt>
                <c:pt idx="46">
                  <c:v>8307.0577916352</c:v>
                </c:pt>
                <c:pt idx="47">
                  <c:v>51996.68231785921</c:v>
                </c:pt>
                <c:pt idx="48">
                  <c:v>21875.485218796803</c:v>
                </c:pt>
                <c:pt idx="49">
                  <c:v>61607.036277216</c:v>
                </c:pt>
                <c:pt idx="50">
                  <c:v>44748.173690553594</c:v>
                </c:pt>
                <c:pt idx="51">
                  <c:v>13836.3737131584</c:v>
                </c:pt>
                <c:pt idx="52">
                  <c:v>5218.602520780799</c:v>
                </c:pt>
                <c:pt idx="53">
                  <c:v>2928.5646078528</c:v>
                </c:pt>
                <c:pt idx="54">
                  <c:v>31235.000809679997</c:v>
                </c:pt>
                <c:pt idx="55">
                  <c:v>963.9088544321281</c:v>
                </c:pt>
                <c:pt idx="56">
                  <c:v>735.3209428992001</c:v>
                </c:pt>
                <c:pt idx="57">
                  <c:v>2530.253527562016</c:v>
                </c:pt>
                <c:pt idx="58">
                  <c:v>138.864803616</c:v>
                </c:pt>
                <c:pt idx="59">
                  <c:v>80.82234076608</c:v>
                </c:pt>
                <c:pt idx="60">
                  <c:v>10.695623850432002</c:v>
                </c:pt>
                <c:pt idx="61">
                  <c:v>25.166408420736</c:v>
                </c:pt>
                <c:pt idx="62">
                  <c:v>9.064828363968001</c:v>
                </c:pt>
                <c:pt idx="63">
                  <c:v>10.114020079488002</c:v>
                </c:pt>
                <c:pt idx="64">
                  <c:v>354.14072784979203</c:v>
                </c:pt>
                <c:pt idx="65">
                  <c:v>197.71120381593602</c:v>
                </c:pt>
                <c:pt idx="66">
                  <c:v>1548.5799273264001</c:v>
                </c:pt>
                <c:pt idx="67">
                  <c:v>332.48896940620807</c:v>
                </c:pt>
                <c:pt idx="68">
                  <c:v>165.196454879232</c:v>
                </c:pt>
                <c:pt idx="69">
                  <c:v>1605.236760735264</c:v>
                </c:pt>
                <c:pt idx="70">
                  <c:v>5559.8983703072645</c:v>
                </c:pt>
                <c:pt idx="71">
                  <c:v>44111.761903704966</c:v>
                </c:pt>
                <c:pt idx="72">
                  <c:v>76811.76767569048</c:v>
                </c:pt>
                <c:pt idx="73">
                  <c:v>870.5212866503999</c:v>
                </c:pt>
                <c:pt idx="74">
                  <c:v>1278.441453639168</c:v>
                </c:pt>
                <c:pt idx="75">
                  <c:v>49290.15142135181</c:v>
                </c:pt>
                <c:pt idx="76">
                  <c:v>4158.475163114689</c:v>
                </c:pt>
                <c:pt idx="77">
                  <c:v>2635.554260059776</c:v>
                </c:pt>
                <c:pt idx="78">
                  <c:v>2041.236723777408</c:v>
                </c:pt>
                <c:pt idx="79">
                  <c:v>1403.65027228608</c:v>
                </c:pt>
                <c:pt idx="80">
                  <c:v>581.5877711788801</c:v>
                </c:pt>
                <c:pt idx="81">
                  <c:v>394.41475504627203</c:v>
                </c:pt>
                <c:pt idx="82">
                  <c:v>1695.352818541824</c:v>
                </c:pt>
                <c:pt idx="83">
                  <c:v>49.68940584672</c:v>
                </c:pt>
                <c:pt idx="84">
                  <c:v>42.22169176176</c:v>
                </c:pt>
                <c:pt idx="85">
                  <c:v>77.92066012896001</c:v>
                </c:pt>
                <c:pt idx="86">
                  <c:v>84.186458247744</c:v>
                </c:pt>
                <c:pt idx="87">
                  <c:v>78.00809161420803</c:v>
                </c:pt>
                <c:pt idx="88">
                  <c:v>65.95827331967999</c:v>
                </c:pt>
                <c:pt idx="89">
                  <c:v>26.40744025344</c:v>
                </c:pt>
                <c:pt idx="90">
                  <c:v>48.03950357798401</c:v>
                </c:pt>
                <c:pt idx="91">
                  <c:v>41.51653479014401</c:v>
                </c:pt>
                <c:pt idx="92">
                  <c:v>20.540304262656</c:v>
                </c:pt>
                <c:pt idx="93">
                  <c:v>21.163340897280005</c:v>
                </c:pt>
                <c:pt idx="94">
                  <c:v>18.711981436608</c:v>
                </c:pt>
                <c:pt idx="95">
                  <c:v>12.227963787072003</c:v>
                </c:pt>
                <c:pt idx="96">
                  <c:v>13.136503152384</c:v>
                </c:pt>
                <c:pt idx="97">
                  <c:v>15.388837757568004</c:v>
                </c:pt>
                <c:pt idx="98">
                  <c:v>25.577298074591997</c:v>
                </c:pt>
                <c:pt idx="99">
                  <c:v>10.489700212992</c:v>
                </c:pt>
                <c:pt idx="100">
                  <c:v>54.703608727104005</c:v>
                </c:pt>
                <c:pt idx="101">
                  <c:v>42.937452325152</c:v>
                </c:pt>
                <c:pt idx="102">
                  <c:v>130.94647843968</c:v>
                </c:pt>
                <c:pt idx="103">
                  <c:v>528.539271883776</c:v>
                </c:pt>
                <c:pt idx="104">
                  <c:v>312.663972721248</c:v>
                </c:pt>
                <c:pt idx="105">
                  <c:v>130.15346846515203</c:v>
                </c:pt>
                <c:pt idx="106">
                  <c:v>183.82801451328</c:v>
                </c:pt>
                <c:pt idx="107">
                  <c:v>559.733573089728</c:v>
                </c:pt>
                <c:pt idx="108">
                  <c:v>389609.4554444708</c:v>
                </c:pt>
                <c:pt idx="109">
                  <c:v>14366.119049265602</c:v>
                </c:pt>
                <c:pt idx="110">
                  <c:v>1681.4155881329284</c:v>
                </c:pt>
                <c:pt idx="111">
                  <c:v>31154.05977427843</c:v>
                </c:pt>
                <c:pt idx="112">
                  <c:v>16423.377559838205</c:v>
                </c:pt>
                <c:pt idx="113">
                  <c:v>4927.213048836959</c:v>
                </c:pt>
                <c:pt idx="114">
                  <c:v>5368.647383498592</c:v>
                </c:pt>
                <c:pt idx="115">
                  <c:v>17439.58239181632</c:v>
                </c:pt>
                <c:pt idx="116">
                  <c:v>295.805260355328</c:v>
                </c:pt>
                <c:pt idx="117">
                  <c:v>181.33471544831997</c:v>
                </c:pt>
                <c:pt idx="118">
                  <c:v>282.899159964288</c:v>
                </c:pt>
                <c:pt idx="119">
                  <c:v>94.63389019920002</c:v>
                </c:pt>
                <c:pt idx="120">
                  <c:v>70.46495837568003</c:v>
                </c:pt>
                <c:pt idx="121">
                  <c:v>62.38833455923199</c:v>
                </c:pt>
                <c:pt idx="122">
                  <c:v>64.429800224832</c:v>
                </c:pt>
                <c:pt idx="123">
                  <c:v>62.075477143296006</c:v>
                </c:pt>
                <c:pt idx="124">
                  <c:v>37.4622211296</c:v>
                </c:pt>
                <c:pt idx="125">
                  <c:v>19.014230791296</c:v>
                </c:pt>
                <c:pt idx="126">
                  <c:v>36.85417234992001</c:v>
                </c:pt>
                <c:pt idx="127">
                  <c:v>24.141365205984005</c:v>
                </c:pt>
                <c:pt idx="128">
                  <c:v>0.6218275688640001</c:v>
                </c:pt>
                <c:pt idx="129">
                  <c:v>2.573935677216</c:v>
                </c:pt>
                <c:pt idx="130">
                  <c:v>0.18268069939200002</c:v>
                </c:pt>
                <c:pt idx="131">
                  <c:v>5.803769620800001</c:v>
                </c:pt>
                <c:pt idx="132">
                  <c:v>4.8025342512</c:v>
                </c:pt>
                <c:pt idx="133">
                  <c:v>16.505787356064</c:v>
                </c:pt>
                <c:pt idx="136">
                  <c:v>352.46261369088006</c:v>
                </c:pt>
                <c:pt idx="137">
                  <c:v>917.0583939763202</c:v>
                </c:pt>
                <c:pt idx="138">
                  <c:v>4019.7456943692487</c:v>
                </c:pt>
                <c:pt idx="139">
                  <c:v>3074.308193687041</c:v>
                </c:pt>
                <c:pt idx="140">
                  <c:v>2007.6820755969597</c:v>
                </c:pt>
                <c:pt idx="141">
                  <c:v>389.96533622246403</c:v>
                </c:pt>
                <c:pt idx="142">
                  <c:v>71676.31396717209</c:v>
                </c:pt>
                <c:pt idx="143">
                  <c:v>4459.507043039136</c:v>
                </c:pt>
                <c:pt idx="144">
                  <c:v>47367.151779149004</c:v>
                </c:pt>
                <c:pt idx="145">
                  <c:v>16466.062187074753</c:v>
                </c:pt>
                <c:pt idx="146">
                  <c:v>20012.683559970817</c:v>
                </c:pt>
                <c:pt idx="147">
                  <c:v>11153.783167001855</c:v>
                </c:pt>
                <c:pt idx="148">
                  <c:v>21383.0508959424</c:v>
                </c:pt>
                <c:pt idx="149">
                  <c:v>80429.2548252843</c:v>
                </c:pt>
                <c:pt idx="150">
                  <c:v>18660.144938999616</c:v>
                </c:pt>
                <c:pt idx="151">
                  <c:v>31450.919225410373</c:v>
                </c:pt>
                <c:pt idx="152">
                  <c:v>16622.385694896962</c:v>
                </c:pt>
                <c:pt idx="153">
                  <c:v>4491.842405667265</c:v>
                </c:pt>
                <c:pt idx="154">
                  <c:v>3029.3400826918087</c:v>
                </c:pt>
                <c:pt idx="155">
                  <c:v>170.84936035584002</c:v>
                </c:pt>
                <c:pt idx="156">
                  <c:v>108.50264418240002</c:v>
                </c:pt>
                <c:pt idx="157">
                  <c:v>146.88725089104003</c:v>
                </c:pt>
                <c:pt idx="158">
                  <c:v>80.58119333472</c:v>
                </c:pt>
                <c:pt idx="159">
                  <c:v>85.664294734464</c:v>
                </c:pt>
                <c:pt idx="160">
                  <c:v>85.1777615808</c:v>
                </c:pt>
                <c:pt idx="161">
                  <c:v>2.006332527744</c:v>
                </c:pt>
                <c:pt idx="162">
                  <c:v>3.50962887168</c:v>
                </c:pt>
                <c:pt idx="163">
                  <c:v>38.075076885888</c:v>
                </c:pt>
                <c:pt idx="164">
                  <c:v>14.204793347712</c:v>
                </c:pt>
                <c:pt idx="165">
                  <c:v>11.47614631488</c:v>
                </c:pt>
                <c:pt idx="166">
                  <c:v>13.994355178944</c:v>
                </c:pt>
                <c:pt idx="167">
                  <c:v>1.709440537824</c:v>
                </c:pt>
                <c:pt idx="168">
                  <c:v>8.502095907360001</c:v>
                </c:pt>
                <c:pt idx="169">
                  <c:v>18.986265633888003</c:v>
                </c:pt>
                <c:pt idx="171">
                  <c:v>381.391465315968</c:v>
                </c:pt>
                <c:pt idx="172">
                  <c:v>115.91325559296001</c:v>
                </c:pt>
                <c:pt idx="173">
                  <c:v>13915.133115906245</c:v>
                </c:pt>
                <c:pt idx="174">
                  <c:v>4022.8447537152</c:v>
                </c:pt>
                <c:pt idx="175">
                  <c:v>2281.6171141873924</c:v>
                </c:pt>
                <c:pt idx="176">
                  <c:v>496.58943074745594</c:v>
                </c:pt>
                <c:pt idx="177">
                  <c:v>1130.226190157376</c:v>
                </c:pt>
                <c:pt idx="178">
                  <c:v>31.785866683200005</c:v>
                </c:pt>
                <c:pt idx="179">
                  <c:v>8.24383789488</c:v>
                </c:pt>
                <c:pt idx="180">
                  <c:v>2641.1678988192</c:v>
                </c:pt>
                <c:pt idx="181">
                  <c:v>24770.10516151392</c:v>
                </c:pt>
                <c:pt idx="182">
                  <c:v>5028.839354527488</c:v>
                </c:pt>
                <c:pt idx="183">
                  <c:v>140056.39368767978</c:v>
                </c:pt>
                <c:pt idx="184">
                  <c:v>17320.20361885757</c:v>
                </c:pt>
                <c:pt idx="185">
                  <c:v>61007.43299497518</c:v>
                </c:pt>
                <c:pt idx="186">
                  <c:v>6601.238470322495</c:v>
                </c:pt>
                <c:pt idx="187">
                  <c:v>1447.3307148105603</c:v>
                </c:pt>
                <c:pt idx="188">
                  <c:v>1736.0521614432002</c:v>
                </c:pt>
                <c:pt idx="189">
                  <c:v>884.043382689504</c:v>
                </c:pt>
                <c:pt idx="190">
                  <c:v>179.13200774112</c:v>
                </c:pt>
                <c:pt idx="191">
                  <c:v>90.156217570272</c:v>
                </c:pt>
                <c:pt idx="192">
                  <c:v>16.346969940960005</c:v>
                </c:pt>
                <c:pt idx="193">
                  <c:v>589.243468211136</c:v>
                </c:pt>
                <c:pt idx="194">
                  <c:v>179.85858652339203</c:v>
                </c:pt>
                <c:pt idx="195">
                  <c:v>73.50752659420802</c:v>
                </c:pt>
                <c:pt idx="196">
                  <c:v>39.363422248512</c:v>
                </c:pt>
                <c:pt idx="197">
                  <c:v>48.969272708928</c:v>
                </c:pt>
                <c:pt idx="198">
                  <c:v>55.620191516832</c:v>
                </c:pt>
                <c:pt idx="199">
                  <c:v>56.088602189856005</c:v>
                </c:pt>
                <c:pt idx="200">
                  <c:v>14.434350854400002</c:v>
                </c:pt>
                <c:pt idx="201">
                  <c:v>10.462399324128</c:v>
                </c:pt>
                <c:pt idx="202">
                  <c:v>7.4505786768</c:v>
                </c:pt>
                <c:pt idx="203">
                  <c:v>24.287486601888002</c:v>
                </c:pt>
                <c:pt idx="204">
                  <c:v>25.112214894816002</c:v>
                </c:pt>
                <c:pt idx="205">
                  <c:v>26.885520614304</c:v>
                </c:pt>
                <c:pt idx="206">
                  <c:v>3.0328941288959994</c:v>
                </c:pt>
                <c:pt idx="207">
                  <c:v>4.0853974688640005</c:v>
                </c:pt>
                <c:pt idx="208">
                  <c:v>5.27648319504</c:v>
                </c:pt>
                <c:pt idx="209">
                  <c:v>716.4569769235201</c:v>
                </c:pt>
                <c:pt idx="210">
                  <c:v>407.96024971852813</c:v>
                </c:pt>
                <c:pt idx="211">
                  <c:v>447.468543696384</c:v>
                </c:pt>
                <c:pt idx="212">
                  <c:v>2128.48758468</c:v>
                </c:pt>
                <c:pt idx="213">
                  <c:v>983.033200540512</c:v>
                </c:pt>
                <c:pt idx="214">
                  <c:v>52.110986046912004</c:v>
                </c:pt>
                <c:pt idx="215">
                  <c:v>460.6292641720319</c:v>
                </c:pt>
                <c:pt idx="216">
                  <c:v>2945.85535259136</c:v>
                </c:pt>
                <c:pt idx="217">
                  <c:v>218259.04461688802</c:v>
                </c:pt>
                <c:pt idx="218">
                  <c:v>19455.24998107757</c:v>
                </c:pt>
                <c:pt idx="219">
                  <c:v>12540.2546213712</c:v>
                </c:pt>
                <c:pt idx="220">
                  <c:v>4965.49133220816</c:v>
                </c:pt>
                <c:pt idx="221">
                  <c:v>5854.838689349856</c:v>
                </c:pt>
                <c:pt idx="222">
                  <c:v>1830.753388754208</c:v>
                </c:pt>
                <c:pt idx="223">
                  <c:v>480.0961680439679</c:v>
                </c:pt>
                <c:pt idx="224">
                  <c:v>671.5533547094401</c:v>
                </c:pt>
                <c:pt idx="225">
                  <c:v>576.728469816192</c:v>
                </c:pt>
                <c:pt idx="226">
                  <c:v>58.338642674880006</c:v>
                </c:pt>
                <c:pt idx="227">
                  <c:v>187.9272333</c:v>
                </c:pt>
                <c:pt idx="228">
                  <c:v>112.02379964928001</c:v>
                </c:pt>
                <c:pt idx="229">
                  <c:v>106.45693471296002</c:v>
                </c:pt>
                <c:pt idx="230">
                  <c:v>33.37564778496</c:v>
                </c:pt>
                <c:pt idx="231">
                  <c:v>26.695129282272003</c:v>
                </c:pt>
                <c:pt idx="232">
                  <c:v>17.209316187648</c:v>
                </c:pt>
                <c:pt idx="233">
                  <c:v>5.51133744192</c:v>
                </c:pt>
                <c:pt idx="234">
                  <c:v>1.369130176512</c:v>
                </c:pt>
                <c:pt idx="235">
                  <c:v>0.9174446179200001</c:v>
                </c:pt>
                <c:pt idx="236">
                  <c:v>23.391110803968</c:v>
                </c:pt>
                <c:pt idx="237">
                  <c:v>16.552873993536</c:v>
                </c:pt>
                <c:pt idx="238">
                  <c:v>25.331015888640007</c:v>
                </c:pt>
                <c:pt idx="239">
                  <c:v>10.588599370359873</c:v>
                </c:pt>
                <c:pt idx="241">
                  <c:v>1861.3153016468323</c:v>
                </c:pt>
                <c:pt idx="242">
                  <c:v>343.75745009909724</c:v>
                </c:pt>
                <c:pt idx="243">
                  <c:v>189.90373407717345</c:v>
                </c:pt>
                <c:pt idx="244">
                  <c:v>52.74242307650648</c:v>
                </c:pt>
                <c:pt idx="245">
                  <c:v>138.18139030909177</c:v>
                </c:pt>
                <c:pt idx="246">
                  <c:v>74.20633126250912</c:v>
                </c:pt>
                <c:pt idx="247">
                  <c:v>348.87107314893814</c:v>
                </c:pt>
                <c:pt idx="248">
                  <c:v>29523.146834217387</c:v>
                </c:pt>
                <c:pt idx="249">
                  <c:v>23672.388360406014</c:v>
                </c:pt>
                <c:pt idx="250">
                  <c:v>643.8249970133455</c:v>
                </c:pt>
                <c:pt idx="251">
                  <c:v>23315.752616899692</c:v>
                </c:pt>
                <c:pt idx="252">
                  <c:v>6092.546344706807</c:v>
                </c:pt>
                <c:pt idx="253">
                  <c:v>68244.86720259525</c:v>
                </c:pt>
                <c:pt idx="254">
                  <c:v>9070.674431980331</c:v>
                </c:pt>
                <c:pt idx="255">
                  <c:v>3972.892429810694</c:v>
                </c:pt>
                <c:pt idx="256">
                  <c:v>250.602346226133</c:v>
                </c:pt>
                <c:pt idx="257">
                  <c:v>1114.1320681509267</c:v>
                </c:pt>
                <c:pt idx="258">
                  <c:v>188.02696958509884</c:v>
                </c:pt>
                <c:pt idx="259">
                  <c:v>333.9444337080086</c:v>
                </c:pt>
                <c:pt idx="260">
                  <c:v>204.2527576537783</c:v>
                </c:pt>
                <c:pt idx="261">
                  <c:v>178.2105279127873</c:v>
                </c:pt>
                <c:pt idx="262">
                  <c:v>40.398655732807256</c:v>
                </c:pt>
                <c:pt idx="263">
                  <c:v>21.281811784799572</c:v>
                </c:pt>
                <c:pt idx="264">
                  <c:v>11.111432629357736</c:v>
                </c:pt>
                <c:pt idx="265">
                  <c:v>329.23499476089603</c:v>
                </c:pt>
                <c:pt idx="266">
                  <c:v>42.895831982112</c:v>
                </c:pt>
                <c:pt idx="267">
                  <c:v>38.291616819936</c:v>
                </c:pt>
                <c:pt idx="268">
                  <c:v>18.995209598016</c:v>
                </c:pt>
                <c:pt idx="269">
                  <c:v>19.07750532384</c:v>
                </c:pt>
                <c:pt idx="270">
                  <c:v>10.736335237248001</c:v>
                </c:pt>
                <c:pt idx="271">
                  <c:v>8.619879548447999</c:v>
                </c:pt>
                <c:pt idx="272">
                  <c:v>10.70107895808</c:v>
                </c:pt>
                <c:pt idx="273">
                  <c:v>4.40771677488</c:v>
                </c:pt>
                <c:pt idx="274">
                  <c:v>8.083824023808</c:v>
                </c:pt>
                <c:pt idx="275">
                  <c:v>10.988625419136001</c:v>
                </c:pt>
                <c:pt idx="276">
                  <c:v>35.371995602400006</c:v>
                </c:pt>
                <c:pt idx="277">
                  <c:v>4.8436804935360005</c:v>
                </c:pt>
                <c:pt idx="278">
                  <c:v>45.88029827712</c:v>
                </c:pt>
                <c:pt idx="279">
                  <c:v>62.37495883843201</c:v>
                </c:pt>
                <c:pt idx="280">
                  <c:v>100.008911453184</c:v>
                </c:pt>
                <c:pt idx="281">
                  <c:v>595.97091525888</c:v>
                </c:pt>
                <c:pt idx="282">
                  <c:v>1828.548755915616</c:v>
                </c:pt>
                <c:pt idx="283">
                  <c:v>1086.5783360010241</c:v>
                </c:pt>
                <c:pt idx="284">
                  <c:v>4528.466038656001</c:v>
                </c:pt>
                <c:pt idx="285">
                  <c:v>36111.8390354231</c:v>
                </c:pt>
                <c:pt idx="286">
                  <c:v>11032.448206000321</c:v>
                </c:pt>
                <c:pt idx="287">
                  <c:v>2805.752974946976</c:v>
                </c:pt>
                <c:pt idx="288">
                  <c:v>14021.5225740192</c:v>
                </c:pt>
                <c:pt idx="289">
                  <c:v>1422.101454372576</c:v>
                </c:pt>
                <c:pt idx="290">
                  <c:v>1595.522653473024</c:v>
                </c:pt>
                <c:pt idx="291">
                  <c:v>4579.215213473568</c:v>
                </c:pt>
                <c:pt idx="292">
                  <c:v>9870.8216868864</c:v>
                </c:pt>
                <c:pt idx="293">
                  <c:v>359.84692711296003</c:v>
                </c:pt>
                <c:pt idx="294">
                  <c:v>93.560906609856</c:v>
                </c:pt>
                <c:pt idx="296">
                  <c:v>103.54429016121601</c:v>
                </c:pt>
                <c:pt idx="297">
                  <c:v>297.13057484544</c:v>
                </c:pt>
                <c:pt idx="298">
                  <c:v>81.933438749184</c:v>
                </c:pt>
                <c:pt idx="299">
                  <c:v>17.434148465664002</c:v>
                </c:pt>
                <c:pt idx="300">
                  <c:v>7.357525056</c:v>
                </c:pt>
                <c:pt idx="301">
                  <c:v>35.461408132799995</c:v>
                </c:pt>
                <c:pt idx="302">
                  <c:v>33.830835955199994</c:v>
                </c:pt>
                <c:pt idx="303">
                  <c:v>21.166634220480002</c:v>
                </c:pt>
                <c:pt idx="304">
                  <c:v>8.68191816096</c:v>
                </c:pt>
                <c:pt idx="305">
                  <c:v>1.7285736960000002</c:v>
                </c:pt>
                <c:pt idx="306">
                  <c:v>0.06291417599999999</c:v>
                </c:pt>
                <c:pt idx="307">
                  <c:v>0.8653598236800002</c:v>
                </c:pt>
                <c:pt idx="308">
                  <c:v>16.9496189568</c:v>
                </c:pt>
                <c:pt idx="309">
                  <c:v>13.15382102496</c:v>
                </c:pt>
                <c:pt idx="310">
                  <c:v>35.76256624512001</c:v>
                </c:pt>
                <c:pt idx="311">
                  <c:v>37.6001737632</c:v>
                </c:pt>
                <c:pt idx="312">
                  <c:v>207.13363452288002</c:v>
                </c:pt>
                <c:pt idx="313">
                  <c:v>2183.4483058512</c:v>
                </c:pt>
                <c:pt idx="314">
                  <c:v>123.83941016448003</c:v>
                </c:pt>
                <c:pt idx="315">
                  <c:v>111.03610626432</c:v>
                </c:pt>
                <c:pt idx="316">
                  <c:v>35619.958930512956</c:v>
                </c:pt>
                <c:pt idx="317">
                  <c:v>30522.038712883208</c:v>
                </c:pt>
                <c:pt idx="318">
                  <c:v>12989.488231474561</c:v>
                </c:pt>
                <c:pt idx="319">
                  <c:v>23992.036394411523</c:v>
                </c:pt>
                <c:pt idx="320">
                  <c:v>169342.88776998912</c:v>
                </c:pt>
                <c:pt idx="321">
                  <c:v>56998.20366525601</c:v>
                </c:pt>
                <c:pt idx="322">
                  <c:v>83241.9315581328</c:v>
                </c:pt>
                <c:pt idx="323">
                  <c:v>7478.5089498508805</c:v>
                </c:pt>
                <c:pt idx="324">
                  <c:v>3171.85925205312</c:v>
                </c:pt>
                <c:pt idx="325">
                  <c:v>286.6042720224</c:v>
                </c:pt>
                <c:pt idx="326">
                  <c:v>113.59854536832</c:v>
                </c:pt>
                <c:pt idx="327">
                  <c:v>277.69600224</c:v>
                </c:pt>
                <c:pt idx="328">
                  <c:v>200.53339785216002</c:v>
                </c:pt>
                <c:pt idx="329">
                  <c:v>100.02913689600001</c:v>
                </c:pt>
                <c:pt idx="330">
                  <c:v>136.603024056</c:v>
                </c:pt>
                <c:pt idx="333">
                  <c:v>21.813228806400005</c:v>
                </c:pt>
                <c:pt idx="334">
                  <c:v>59.318293757759996</c:v>
                </c:pt>
                <c:pt idx="336">
                  <c:v>8.4356561952</c:v>
                </c:pt>
                <c:pt idx="337">
                  <c:v>12.32837608032</c:v>
                </c:pt>
                <c:pt idx="338">
                  <c:v>2.7435056687999997</c:v>
                </c:pt>
                <c:pt idx="339">
                  <c:v>4.576250727360001</c:v>
                </c:pt>
                <c:pt idx="340">
                  <c:v>13.135766019840002</c:v>
                </c:pt>
                <c:pt idx="341">
                  <c:v>40.55885078400001</c:v>
                </c:pt>
                <c:pt idx="342">
                  <c:v>69.15890999808</c:v>
                </c:pt>
                <c:pt idx="343">
                  <c:v>68.30798938560001</c:v>
                </c:pt>
                <c:pt idx="344">
                  <c:v>598.26677847552</c:v>
                </c:pt>
                <c:pt idx="345">
                  <c:v>594.44546438016</c:v>
                </c:pt>
                <c:pt idx="346">
                  <c:v>354.25162427040004</c:v>
                </c:pt>
                <c:pt idx="347">
                  <c:v>4774.2730494336</c:v>
                </c:pt>
                <c:pt idx="348">
                  <c:v>189674.92208547075</c:v>
                </c:pt>
                <c:pt idx="349">
                  <c:v>230.40780086016</c:v>
                </c:pt>
                <c:pt idx="350">
                  <c:v>3565.6027583904</c:v>
                </c:pt>
                <c:pt idx="351">
                  <c:v>71293.3379021952</c:v>
                </c:pt>
                <c:pt idx="352">
                  <c:v>25849.614705868804</c:v>
                </c:pt>
                <c:pt idx="353">
                  <c:v>6805.97637273216</c:v>
                </c:pt>
                <c:pt idx="354">
                  <c:v>2174.58751216896</c:v>
                </c:pt>
                <c:pt idx="355">
                  <c:v>819.1312961126403</c:v>
                </c:pt>
                <c:pt idx="356">
                  <c:v>419.49695635200004</c:v>
                </c:pt>
                <c:pt idx="357">
                  <c:v>651.88360320768</c:v>
                </c:pt>
                <c:pt idx="358">
                  <c:v>118.69511992128001</c:v>
                </c:pt>
                <c:pt idx="359">
                  <c:v>98.4482902944</c:v>
                </c:pt>
                <c:pt idx="360">
                  <c:v>120.27817241855999</c:v>
                </c:pt>
                <c:pt idx="361">
                  <c:v>85.472368704</c:v>
                </c:pt>
                <c:pt idx="362">
                  <c:v>69.43262975999998</c:v>
                </c:pt>
                <c:pt idx="363">
                  <c:v>50.45422435200001</c:v>
                </c:pt>
                <c:pt idx="364">
                  <c:v>10.187071534080001</c:v>
                </c:pt>
                <c:pt idx="365">
                  <c:v>5.2965351936000005</c:v>
                </c:pt>
                <c:pt idx="366">
                  <c:v>11.695897013760002</c:v>
                </c:pt>
                <c:pt idx="367">
                  <c:v>39.138286740480005</c:v>
                </c:pt>
                <c:pt idx="368">
                  <c:v>21.326067244800004</c:v>
                </c:pt>
                <c:pt idx="369">
                  <c:v>53.86653347327999</c:v>
                </c:pt>
                <c:pt idx="370">
                  <c:v>111.353389632</c:v>
                </c:pt>
                <c:pt idx="371">
                  <c:v>31.79013043680001</c:v>
                </c:pt>
                <c:pt idx="372">
                  <c:v>10.336773458880002</c:v>
                </c:pt>
                <c:pt idx="373">
                  <c:v>2392.6125571776</c:v>
                </c:pt>
                <c:pt idx="374">
                  <c:v>273.8389064832</c:v>
                </c:pt>
                <c:pt idx="375">
                  <c:v>19325.57676213888</c:v>
                </c:pt>
                <c:pt idx="376">
                  <c:v>12779.483610131712</c:v>
                </c:pt>
                <c:pt idx="377">
                  <c:v>14450.53691795328</c:v>
                </c:pt>
                <c:pt idx="378">
                  <c:v>52318.59609518785</c:v>
                </c:pt>
                <c:pt idx="379">
                  <c:v>50255.267115957125</c:v>
                </c:pt>
                <c:pt idx="380">
                  <c:v>6367.9759969536</c:v>
                </c:pt>
                <c:pt idx="381">
                  <c:v>32075.96863441536</c:v>
                </c:pt>
                <c:pt idx="382">
                  <c:v>25185.38007776227</c:v>
                </c:pt>
                <c:pt idx="383">
                  <c:v>34175.39067081792</c:v>
                </c:pt>
                <c:pt idx="384">
                  <c:v>13469.631373900802</c:v>
                </c:pt>
                <c:pt idx="385">
                  <c:v>3085.6064234601604</c:v>
                </c:pt>
                <c:pt idx="386">
                  <c:v>4061.159930128321</c:v>
                </c:pt>
                <c:pt idx="387">
                  <c:v>767.2018014576001</c:v>
                </c:pt>
                <c:pt idx="388">
                  <c:v>1032.0692569344</c:v>
                </c:pt>
                <c:pt idx="389">
                  <c:v>14.8728628224</c:v>
                </c:pt>
                <c:pt idx="390">
                  <c:v>68.90841148032</c:v>
                </c:pt>
                <c:pt idx="391">
                  <c:v>16.373911806720002</c:v>
                </c:pt>
                <c:pt idx="392">
                  <c:v>23.126590872000005</c:v>
                </c:pt>
                <c:pt idx="393">
                  <c:v>71.243774784</c:v>
                </c:pt>
                <c:pt idx="394">
                  <c:v>4.12767679104</c:v>
                </c:pt>
                <c:pt idx="395">
                  <c:v>15.905815015680002</c:v>
                </c:pt>
                <c:pt idx="396">
                  <c:v>17.79341392512</c:v>
                </c:pt>
                <c:pt idx="397">
                  <c:v>22.478439363839996</c:v>
                </c:pt>
                <c:pt idx="398">
                  <c:v>30.577076164800005</c:v>
                </c:pt>
                <c:pt idx="399">
                  <c:v>19.9312949376</c:v>
                </c:pt>
                <c:pt idx="400">
                  <c:v>9.625374662400002</c:v>
                </c:pt>
                <c:pt idx="401">
                  <c:v>1.6802198841600002</c:v>
                </c:pt>
              </c:numCache>
            </c:numRef>
          </c:yVal>
          <c:smooth val="0"/>
        </c:ser>
        <c:axId val="28547376"/>
        <c:axId val="22567537"/>
      </c:scatterChart>
      <c:valAx>
        <c:axId val="28547376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2567537"/>
        <c:crossesAt val="1"/>
        <c:crossBetween val="midCat"/>
        <c:dispUnits/>
      </c:valAx>
      <c:valAx>
        <c:axId val="22567537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8547376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75"/>
          <c:y val="0.38125"/>
          <c:w val="0.157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N.1Mae Nam Nan A.Muang  Year 2018</a:t>
            </a:r>
          </a:p>
        </c:rich>
      </c:tx>
      <c:layout>
        <c:manualLayout>
          <c:xMode val="factor"/>
          <c:yMode val="factor"/>
          <c:x val="0.06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84"/>
          <c:w val="0.936"/>
          <c:h val="0.780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'N1'!$B$1:$B$365</c:f>
              <c:strCache/>
            </c:strRef>
          </c:cat>
          <c:val>
            <c:numRef>
              <c:f>'N1'!$D$1:$D$364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'N1'!$B$1:$B$365</c:f>
              <c:strCache/>
            </c:strRef>
          </c:cat>
          <c:val>
            <c:numRef>
              <c:f>'N1'!$E$1:$E$365</c:f>
              <c:numCache/>
            </c:numRef>
          </c:val>
          <c:smooth val="0"/>
        </c:ser>
        <c:marker val="1"/>
        <c:axId val="50478798"/>
        <c:axId val="54598999"/>
      </c:lineChart>
      <c:dateAx>
        <c:axId val="5047879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4598999"/>
        <c:crossesAt val="191.5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4598999"/>
        <c:scaling>
          <c:orientation val="minMax"/>
          <c:max val="201.5"/>
          <c:min val="19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78798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9315"/>
          <c:w val="0.838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9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N.1 Mae Nam Nan D.A. 4,560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32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715"/>
          <c:w val="0.81775"/>
          <c:h val="0.8345"/>
        </c:manualLayout>
      </c:layout>
      <c:scatterChart>
        <c:scatterStyle val="lineMarker"/>
        <c:varyColors val="0"/>
        <c:ser>
          <c:idx val="0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DATA!$E$378:$E$410</c:f>
              <c:numCache>
                <c:ptCount val="33"/>
                <c:pt idx="0">
                  <c:v>16.72</c:v>
                </c:pt>
                <c:pt idx="1">
                  <c:v>24.9</c:v>
                </c:pt>
                <c:pt idx="2">
                  <c:v>34.59</c:v>
                </c:pt>
                <c:pt idx="3">
                  <c:v>13.83</c:v>
                </c:pt>
                <c:pt idx="4">
                  <c:v>120.95</c:v>
                </c:pt>
                <c:pt idx="5">
                  <c:v>43.86</c:v>
                </c:pt>
                <c:pt idx="6">
                  <c:v>224.89</c:v>
                </c:pt>
                <c:pt idx="7">
                  <c:v>377.448</c:v>
                </c:pt>
                <c:pt idx="8">
                  <c:v>535.27</c:v>
                </c:pt>
                <c:pt idx="9">
                  <c:v>749.87</c:v>
                </c:pt>
                <c:pt idx="10">
                  <c:v>971.39</c:v>
                </c:pt>
                <c:pt idx="11">
                  <c:v>308.09</c:v>
                </c:pt>
                <c:pt idx="12">
                  <c:v>186.84</c:v>
                </c:pt>
                <c:pt idx="13">
                  <c:v>1636.387</c:v>
                </c:pt>
                <c:pt idx="14">
                  <c:v>310.34</c:v>
                </c:pt>
                <c:pt idx="15">
                  <c:v>363.3</c:v>
                </c:pt>
                <c:pt idx="16">
                  <c:v>202.43</c:v>
                </c:pt>
                <c:pt idx="17">
                  <c:v>212.71</c:v>
                </c:pt>
                <c:pt idx="18">
                  <c:v>87.55</c:v>
                </c:pt>
                <c:pt idx="19">
                  <c:v>80.8</c:v>
                </c:pt>
                <c:pt idx="20">
                  <c:v>59.4</c:v>
                </c:pt>
                <c:pt idx="21">
                  <c:v>46.22</c:v>
                </c:pt>
                <c:pt idx="22">
                  <c:v>33.29</c:v>
                </c:pt>
                <c:pt idx="23">
                  <c:v>29.11</c:v>
                </c:pt>
                <c:pt idx="24">
                  <c:v>22.75</c:v>
                </c:pt>
                <c:pt idx="25">
                  <c:v>20.74</c:v>
                </c:pt>
                <c:pt idx="26">
                  <c:v>17.31</c:v>
                </c:pt>
                <c:pt idx="27">
                  <c:v>16.44</c:v>
                </c:pt>
                <c:pt idx="28">
                  <c:v>13.19</c:v>
                </c:pt>
                <c:pt idx="29">
                  <c:v>12.23</c:v>
                </c:pt>
                <c:pt idx="30">
                  <c:v>7.86</c:v>
                </c:pt>
                <c:pt idx="31">
                  <c:v>7.9</c:v>
                </c:pt>
                <c:pt idx="32">
                  <c:v>6.74</c:v>
                </c:pt>
              </c:numCache>
            </c:numRef>
          </c:xVal>
          <c:yVal>
            <c:numRef>
              <c:f>DATA!$H$378:$H$410</c:f>
              <c:numCache>
                <c:ptCount val="33"/>
                <c:pt idx="0">
                  <c:v>53.86653347327999</c:v>
                </c:pt>
                <c:pt idx="1">
                  <c:v>111.353389632</c:v>
                </c:pt>
                <c:pt idx="2">
                  <c:v>31.79013043680001</c:v>
                </c:pt>
                <c:pt idx="3">
                  <c:v>10.336773458880002</c:v>
                </c:pt>
                <c:pt idx="4">
                  <c:v>2392.6125571776</c:v>
                </c:pt>
                <c:pt idx="5">
                  <c:v>273.8389064832</c:v>
                </c:pt>
                <c:pt idx="6">
                  <c:v>19325.57676213888</c:v>
                </c:pt>
                <c:pt idx="7">
                  <c:v>12779.483610131712</c:v>
                </c:pt>
                <c:pt idx="8">
                  <c:v>14450.53691795328</c:v>
                </c:pt>
                <c:pt idx="9">
                  <c:v>52318.59609518785</c:v>
                </c:pt>
                <c:pt idx="10">
                  <c:v>50255.267115957125</c:v>
                </c:pt>
                <c:pt idx="11">
                  <c:v>6367.9759969536</c:v>
                </c:pt>
                <c:pt idx="12">
                  <c:v>32075.96863441536</c:v>
                </c:pt>
                <c:pt idx="13">
                  <c:v>25185.38007776227</c:v>
                </c:pt>
                <c:pt idx="14">
                  <c:v>34175.39067081792</c:v>
                </c:pt>
                <c:pt idx="15">
                  <c:v>13469.631373900802</c:v>
                </c:pt>
                <c:pt idx="16">
                  <c:v>3085.6064234601604</c:v>
                </c:pt>
                <c:pt idx="17">
                  <c:v>4061.159930128321</c:v>
                </c:pt>
                <c:pt idx="18">
                  <c:v>767.2018014576001</c:v>
                </c:pt>
                <c:pt idx="19">
                  <c:v>1032.0692569344</c:v>
                </c:pt>
                <c:pt idx="20">
                  <c:v>14.8728628224</c:v>
                </c:pt>
                <c:pt idx="21">
                  <c:v>68.90841148032</c:v>
                </c:pt>
                <c:pt idx="22">
                  <c:v>16.373911806720002</c:v>
                </c:pt>
                <c:pt idx="23">
                  <c:v>23.126590872000005</c:v>
                </c:pt>
                <c:pt idx="24">
                  <c:v>71.243774784</c:v>
                </c:pt>
                <c:pt idx="25">
                  <c:v>4.12767679104</c:v>
                </c:pt>
                <c:pt idx="26">
                  <c:v>15.905815015680002</c:v>
                </c:pt>
                <c:pt idx="27">
                  <c:v>17.79341392512</c:v>
                </c:pt>
                <c:pt idx="28">
                  <c:v>22.478439363839996</c:v>
                </c:pt>
                <c:pt idx="29">
                  <c:v>30.577076164800005</c:v>
                </c:pt>
                <c:pt idx="30">
                  <c:v>19.9312949376</c:v>
                </c:pt>
                <c:pt idx="31">
                  <c:v>9.625374662400002</c:v>
                </c:pt>
                <c:pt idx="32">
                  <c:v>1.6802198841600002</c:v>
                </c:pt>
              </c:numCache>
            </c:numRef>
          </c:yVal>
          <c:smooth val="0"/>
        </c:ser>
        <c:axId val="39867100"/>
        <c:axId val="15295213"/>
      </c:scatterChart>
      <c:valAx>
        <c:axId val="39867100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9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5295213"/>
        <c:crossesAt val="1"/>
        <c:crossBetween val="midCat"/>
        <c:dispUnits/>
      </c:valAx>
      <c:valAx>
        <c:axId val="15295213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9867100"/>
        <c:crossesAt val="0.1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4"/>
          <c:y val="0.40425"/>
          <c:w val="0.088"/>
          <c:h val="0.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5029200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43225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17</xdr:row>
      <xdr:rowOff>85725</xdr:rowOff>
    </xdr:from>
    <xdr:to>
      <xdr:col>15</xdr:col>
      <xdr:colOff>485775</xdr:colOff>
      <xdr:row>34</xdr:row>
      <xdr:rowOff>209550</xdr:rowOff>
    </xdr:to>
    <xdr:graphicFrame>
      <xdr:nvGraphicFramePr>
        <xdr:cNvPr id="2" name="Chart 1"/>
        <xdr:cNvGraphicFramePr/>
      </xdr:nvGraphicFramePr>
      <xdr:xfrm>
        <a:off x="3409950" y="4943475"/>
        <a:ext cx="5829300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M585"/>
  <sheetViews>
    <sheetView zoomScalePageLayoutView="0" workbookViewId="0" topLeftCell="A484">
      <selection activeCell="N495" sqref="N495"/>
    </sheetView>
  </sheetViews>
  <sheetFormatPr defaultColWidth="9.140625" defaultRowHeight="23.25"/>
  <cols>
    <col min="1" max="1" width="9.421875" style="146" bestFit="1" customWidth="1"/>
    <col min="2" max="2" width="5.28125" style="171" customWidth="1"/>
    <col min="3" max="3" width="9.140625" style="164" customWidth="1"/>
    <col min="4" max="4" width="9.421875" style="164" bestFit="1" customWidth="1"/>
    <col min="6" max="6" width="12.00390625" style="169" customWidth="1"/>
    <col min="9" max="10" width="9.140625" style="156" customWidth="1"/>
  </cols>
  <sheetData>
    <row r="1" spans="1:10" s="125" customFormat="1" ht="21">
      <c r="A1" s="252" t="s">
        <v>129</v>
      </c>
      <c r="B1" s="253"/>
      <c r="C1" s="253"/>
      <c r="D1" s="253"/>
      <c r="E1" s="253"/>
      <c r="F1" s="253"/>
      <c r="G1" s="253"/>
      <c r="H1" s="253"/>
      <c r="I1" s="253"/>
      <c r="J1" s="254"/>
    </row>
    <row r="2" spans="1:10" s="125" customFormat="1" ht="21">
      <c r="A2" s="141" t="s">
        <v>130</v>
      </c>
      <c r="B2" s="127" t="s">
        <v>131</v>
      </c>
      <c r="C2" s="157" t="s">
        <v>132</v>
      </c>
      <c r="D2" s="158" t="s">
        <v>132</v>
      </c>
      <c r="E2" s="126" t="s">
        <v>133</v>
      </c>
      <c r="F2" s="165" t="s">
        <v>133</v>
      </c>
      <c r="G2" s="126" t="s">
        <v>133</v>
      </c>
      <c r="H2" s="127" t="s">
        <v>134</v>
      </c>
      <c r="I2" s="148" t="s">
        <v>133</v>
      </c>
      <c r="J2" s="149" t="s">
        <v>133</v>
      </c>
    </row>
    <row r="3" spans="1:10" s="125" customFormat="1" ht="21">
      <c r="A3" s="142" t="s">
        <v>135</v>
      </c>
      <c r="B3" s="129" t="s">
        <v>136</v>
      </c>
      <c r="C3" s="159" t="s">
        <v>137</v>
      </c>
      <c r="D3" s="160" t="s">
        <v>137</v>
      </c>
      <c r="E3" s="128" t="s">
        <v>138</v>
      </c>
      <c r="F3" s="166" t="s">
        <v>138</v>
      </c>
      <c r="G3" s="128" t="s">
        <v>139</v>
      </c>
      <c r="H3" s="129" t="s">
        <v>140</v>
      </c>
      <c r="I3" s="150" t="s">
        <v>141</v>
      </c>
      <c r="J3" s="151" t="s">
        <v>142</v>
      </c>
    </row>
    <row r="4" spans="1:10" s="125" customFormat="1" ht="18.75" customHeight="1">
      <c r="A4" s="143"/>
      <c r="B4" s="129" t="s">
        <v>143</v>
      </c>
      <c r="C4" s="159" t="s">
        <v>144</v>
      </c>
      <c r="D4" s="160" t="s">
        <v>145</v>
      </c>
      <c r="E4" s="128" t="s">
        <v>146</v>
      </c>
      <c r="F4" s="166" t="s">
        <v>147</v>
      </c>
      <c r="G4" s="128" t="s">
        <v>148</v>
      </c>
      <c r="H4" s="129" t="s">
        <v>149</v>
      </c>
      <c r="I4" s="152"/>
      <c r="J4" s="153"/>
    </row>
    <row r="5" spans="1:10" s="125" customFormat="1" ht="18.75" customHeight="1">
      <c r="A5" s="144"/>
      <c r="B5" s="241"/>
      <c r="C5" s="161" t="s">
        <v>37</v>
      </c>
      <c r="D5" s="162" t="s">
        <v>36</v>
      </c>
      <c r="E5" s="131" t="s">
        <v>38</v>
      </c>
      <c r="F5" s="167"/>
      <c r="G5" s="131" t="s">
        <v>150</v>
      </c>
      <c r="H5" s="130"/>
      <c r="I5" s="154" t="s">
        <v>151</v>
      </c>
      <c r="J5" s="151" t="s">
        <v>152</v>
      </c>
    </row>
    <row r="6" spans="1:10" s="125" customFormat="1" ht="18.75" customHeight="1">
      <c r="A6" s="132">
        <v>20911</v>
      </c>
      <c r="B6" s="133">
        <v>10</v>
      </c>
      <c r="C6" s="134">
        <v>85.0789</v>
      </c>
      <c r="D6" s="134">
        <v>85.0833</v>
      </c>
      <c r="E6" s="134">
        <f aca="true" t="shared" si="0" ref="E6:E47">D6-C6</f>
        <v>0.0043999999999897454</v>
      </c>
      <c r="F6" s="168">
        <f aca="true" t="shared" si="1" ref="F6:F47">((10^6)*E6/G6)</f>
        <v>18.399264029395944</v>
      </c>
      <c r="G6" s="135">
        <f aca="true" t="shared" si="2" ref="G6:G47">I6-J6</f>
        <v>239.14</v>
      </c>
      <c r="H6" s="133">
        <v>1</v>
      </c>
      <c r="I6" s="136">
        <v>780.9</v>
      </c>
      <c r="J6" s="135">
        <v>541.76</v>
      </c>
    </row>
    <row r="7" spans="1:10" s="125" customFormat="1" ht="18.75" customHeight="1">
      <c r="A7" s="132"/>
      <c r="B7" s="133">
        <v>11</v>
      </c>
      <c r="C7" s="134">
        <v>86.0613</v>
      </c>
      <c r="D7" s="134">
        <v>86.0652</v>
      </c>
      <c r="E7" s="134">
        <f t="shared" si="0"/>
        <v>0.003900000000001569</v>
      </c>
      <c r="F7" s="168">
        <f t="shared" si="1"/>
        <v>15.896955121679245</v>
      </c>
      <c r="G7" s="135">
        <f t="shared" si="2"/>
        <v>245.32999999999998</v>
      </c>
      <c r="H7" s="133">
        <v>2</v>
      </c>
      <c r="I7" s="136">
        <v>722.25</v>
      </c>
      <c r="J7" s="135">
        <v>476.92</v>
      </c>
    </row>
    <row r="8" spans="1:10" s="125" customFormat="1" ht="18.75" customHeight="1">
      <c r="A8" s="132"/>
      <c r="B8" s="133">
        <v>12</v>
      </c>
      <c r="C8" s="134">
        <v>84.8384</v>
      </c>
      <c r="D8" s="134">
        <v>84.8424</v>
      </c>
      <c r="E8" s="134">
        <f t="shared" si="0"/>
        <v>0.0040000000000048885</v>
      </c>
      <c r="F8" s="168">
        <f t="shared" si="1"/>
        <v>16.8173218415173</v>
      </c>
      <c r="G8" s="135">
        <f t="shared" si="2"/>
        <v>237.84999999999997</v>
      </c>
      <c r="H8" s="133">
        <v>3</v>
      </c>
      <c r="I8" s="136">
        <v>700.56</v>
      </c>
      <c r="J8" s="137">
        <v>462.71</v>
      </c>
    </row>
    <row r="9" spans="1:10" s="125" customFormat="1" ht="18.75" customHeight="1">
      <c r="A9" s="132">
        <v>20938</v>
      </c>
      <c r="B9" s="133">
        <v>31</v>
      </c>
      <c r="C9" s="134">
        <v>86.0486</v>
      </c>
      <c r="D9" s="134">
        <v>86.0486</v>
      </c>
      <c r="E9" s="134">
        <f t="shared" si="0"/>
        <v>0</v>
      </c>
      <c r="F9" s="168">
        <f t="shared" si="1"/>
        <v>0</v>
      </c>
      <c r="G9" s="135">
        <f t="shared" si="2"/>
        <v>254.25999999999993</v>
      </c>
      <c r="H9" s="133">
        <v>4</v>
      </c>
      <c r="I9" s="136">
        <v>750.55</v>
      </c>
      <c r="J9" s="135">
        <v>496.29</v>
      </c>
    </row>
    <row r="10" spans="1:10" s="125" customFormat="1" ht="18.75" customHeight="1">
      <c r="A10" s="132"/>
      <c r="B10" s="133">
        <v>32</v>
      </c>
      <c r="C10" s="134">
        <v>85.0058</v>
      </c>
      <c r="D10" s="134">
        <v>85.0058</v>
      </c>
      <c r="E10" s="134">
        <f t="shared" si="0"/>
        <v>0</v>
      </c>
      <c r="F10" s="168">
        <f t="shared" si="1"/>
        <v>0</v>
      </c>
      <c r="G10" s="135">
        <f t="shared" si="2"/>
        <v>288.53</v>
      </c>
      <c r="H10" s="133">
        <v>5</v>
      </c>
      <c r="I10" s="136">
        <v>655.93</v>
      </c>
      <c r="J10" s="135">
        <v>367.4</v>
      </c>
    </row>
    <row r="11" spans="1:10" s="125" customFormat="1" ht="18.75" customHeight="1">
      <c r="A11" s="132"/>
      <c r="B11" s="133">
        <v>33</v>
      </c>
      <c r="C11" s="134">
        <v>84.8149</v>
      </c>
      <c r="D11" s="134">
        <v>84.8149</v>
      </c>
      <c r="E11" s="134">
        <f t="shared" si="0"/>
        <v>0</v>
      </c>
      <c r="F11" s="168">
        <f t="shared" si="1"/>
        <v>0</v>
      </c>
      <c r="G11" s="135">
        <f t="shared" si="2"/>
        <v>271.40000000000003</v>
      </c>
      <c r="H11" s="133">
        <v>6</v>
      </c>
      <c r="I11" s="136">
        <v>660.48</v>
      </c>
      <c r="J11" s="137">
        <v>389.08</v>
      </c>
    </row>
    <row r="12" spans="1:10" s="125" customFormat="1" ht="18.75" customHeight="1">
      <c r="A12" s="132">
        <v>20946</v>
      </c>
      <c r="B12" s="133">
        <v>10</v>
      </c>
      <c r="C12" s="134">
        <v>85.0589</v>
      </c>
      <c r="D12" s="134">
        <v>85.3337</v>
      </c>
      <c r="E12" s="134">
        <f t="shared" si="0"/>
        <v>0.27479999999999905</v>
      </c>
      <c r="F12" s="168">
        <f t="shared" si="1"/>
        <v>849.564088295304</v>
      </c>
      <c r="G12" s="135">
        <f t="shared" si="2"/>
        <v>323.46000000000004</v>
      </c>
      <c r="H12" s="133">
        <v>7</v>
      </c>
      <c r="I12" s="136">
        <v>852.52</v>
      </c>
      <c r="J12" s="135">
        <v>529.06</v>
      </c>
    </row>
    <row r="13" spans="1:10" s="125" customFormat="1" ht="18.75" customHeight="1">
      <c r="A13" s="132"/>
      <c r="B13" s="133">
        <v>11</v>
      </c>
      <c r="C13" s="134">
        <v>86.0627</v>
      </c>
      <c r="D13" s="134">
        <v>86.3712</v>
      </c>
      <c r="E13" s="134">
        <f t="shared" si="0"/>
        <v>0.3084999999999951</v>
      </c>
      <c r="F13" s="168">
        <f t="shared" si="1"/>
        <v>1076.3755626111968</v>
      </c>
      <c r="G13" s="135">
        <f t="shared" si="2"/>
        <v>286.61</v>
      </c>
      <c r="H13" s="133">
        <v>8</v>
      </c>
      <c r="I13" s="136">
        <v>789.47</v>
      </c>
      <c r="J13" s="135">
        <v>502.86</v>
      </c>
    </row>
    <row r="14" spans="1:10" s="125" customFormat="1" ht="18.75" customHeight="1">
      <c r="A14" s="132"/>
      <c r="B14" s="133">
        <v>12</v>
      </c>
      <c r="C14" s="134">
        <v>84.8104</v>
      </c>
      <c r="D14" s="134">
        <v>85.1566</v>
      </c>
      <c r="E14" s="134">
        <f t="shared" si="0"/>
        <v>0.34619999999999607</v>
      </c>
      <c r="F14" s="168">
        <f t="shared" si="1"/>
        <v>1135.3053059618155</v>
      </c>
      <c r="G14" s="135">
        <f t="shared" si="2"/>
        <v>304.94</v>
      </c>
      <c r="H14" s="133">
        <v>9</v>
      </c>
      <c r="I14" s="136">
        <v>682.85</v>
      </c>
      <c r="J14" s="137">
        <v>377.91</v>
      </c>
    </row>
    <row r="15" spans="1:10" s="125" customFormat="1" ht="18.75" customHeight="1">
      <c r="A15" s="132">
        <v>20952</v>
      </c>
      <c r="B15" s="133">
        <v>13</v>
      </c>
      <c r="C15" s="134">
        <v>86.7137</v>
      </c>
      <c r="D15" s="134">
        <v>86.7793</v>
      </c>
      <c r="E15" s="134">
        <f t="shared" si="0"/>
        <v>0.06560000000000343</v>
      </c>
      <c r="F15" s="168">
        <f t="shared" si="1"/>
        <v>209.6851526290664</v>
      </c>
      <c r="G15" s="135">
        <f t="shared" si="2"/>
        <v>312.85</v>
      </c>
      <c r="H15" s="133">
        <v>10</v>
      </c>
      <c r="I15" s="136">
        <v>846.15</v>
      </c>
      <c r="J15" s="135">
        <v>533.3</v>
      </c>
    </row>
    <row r="16" spans="1:10" s="125" customFormat="1" ht="18.75" customHeight="1">
      <c r="A16" s="132"/>
      <c r="B16" s="133">
        <v>14</v>
      </c>
      <c r="C16" s="134">
        <v>85.9107</v>
      </c>
      <c r="D16" s="134">
        <v>85.9862</v>
      </c>
      <c r="E16" s="134">
        <f t="shared" si="0"/>
        <v>0.07549999999999102</v>
      </c>
      <c r="F16" s="168">
        <f t="shared" si="1"/>
        <v>219.1200371488014</v>
      </c>
      <c r="G16" s="135">
        <f t="shared" si="2"/>
        <v>344.56000000000006</v>
      </c>
      <c r="H16" s="133">
        <v>11</v>
      </c>
      <c r="I16" s="136">
        <v>687.2</v>
      </c>
      <c r="J16" s="135">
        <v>342.64</v>
      </c>
    </row>
    <row r="17" spans="1:10" s="125" customFormat="1" ht="18.75" customHeight="1">
      <c r="A17" s="132"/>
      <c r="B17" s="133">
        <v>15</v>
      </c>
      <c r="C17" s="134">
        <v>86.9457</v>
      </c>
      <c r="D17" s="134">
        <v>87.007</v>
      </c>
      <c r="E17" s="134">
        <f t="shared" si="0"/>
        <v>0.0613000000000028</v>
      </c>
      <c r="F17" s="168">
        <f t="shared" si="1"/>
        <v>203.60037199416362</v>
      </c>
      <c r="G17" s="135">
        <f t="shared" si="2"/>
        <v>301.08000000000004</v>
      </c>
      <c r="H17" s="133">
        <v>12</v>
      </c>
      <c r="I17" s="136">
        <v>687.95</v>
      </c>
      <c r="J17" s="137">
        <v>386.87</v>
      </c>
    </row>
    <row r="18" spans="1:10" s="125" customFormat="1" ht="18.75" customHeight="1">
      <c r="A18" s="132">
        <v>20967</v>
      </c>
      <c r="B18" s="133">
        <v>16</v>
      </c>
      <c r="C18" s="134">
        <v>86.1212</v>
      </c>
      <c r="D18" s="134">
        <v>86.2037</v>
      </c>
      <c r="E18" s="134">
        <f t="shared" si="0"/>
        <v>0.08249999999999602</v>
      </c>
      <c r="F18" s="168">
        <f t="shared" si="1"/>
        <v>277.8432627218403</v>
      </c>
      <c r="G18" s="135">
        <f t="shared" si="2"/>
        <v>296.92999999999995</v>
      </c>
      <c r="H18" s="133">
        <v>13</v>
      </c>
      <c r="I18" s="136">
        <v>808.68</v>
      </c>
      <c r="J18" s="135">
        <v>511.75</v>
      </c>
    </row>
    <row r="19" spans="1:10" s="125" customFormat="1" ht="18.75" customHeight="1">
      <c r="A19" s="132"/>
      <c r="B19" s="133">
        <v>17</v>
      </c>
      <c r="C19" s="134">
        <v>87.2135</v>
      </c>
      <c r="D19" s="134">
        <v>87.3085</v>
      </c>
      <c r="E19" s="134">
        <f t="shared" si="0"/>
        <v>0.09499999999999886</v>
      </c>
      <c r="F19" s="168">
        <f t="shared" si="1"/>
        <v>273.585992397186</v>
      </c>
      <c r="G19" s="135">
        <f t="shared" si="2"/>
        <v>347.24</v>
      </c>
      <c r="H19" s="133">
        <v>14</v>
      </c>
      <c r="I19" s="136">
        <v>696.61</v>
      </c>
      <c r="J19" s="135">
        <v>349.37</v>
      </c>
    </row>
    <row r="20" spans="1:10" s="125" customFormat="1" ht="18.75" customHeight="1">
      <c r="A20" s="132"/>
      <c r="B20" s="133">
        <v>18</v>
      </c>
      <c r="C20" s="134">
        <v>85.1352</v>
      </c>
      <c r="D20" s="134">
        <v>85.2155</v>
      </c>
      <c r="E20" s="134">
        <f t="shared" si="0"/>
        <v>0.08030000000000825</v>
      </c>
      <c r="F20" s="168">
        <f t="shared" si="1"/>
        <v>282.2892498066802</v>
      </c>
      <c r="G20" s="135">
        <f t="shared" si="2"/>
        <v>284.46000000000004</v>
      </c>
      <c r="H20" s="133">
        <v>15</v>
      </c>
      <c r="I20" s="136">
        <v>805.14</v>
      </c>
      <c r="J20" s="137">
        <v>520.68</v>
      </c>
    </row>
    <row r="21" spans="1:10" s="125" customFormat="1" ht="18.75" customHeight="1">
      <c r="A21" s="132">
        <v>20973</v>
      </c>
      <c r="B21" s="133">
        <v>19</v>
      </c>
      <c r="C21" s="134">
        <v>88.9598</v>
      </c>
      <c r="D21" s="134">
        <v>88.9718</v>
      </c>
      <c r="E21" s="134">
        <f t="shared" si="0"/>
        <v>0.012000000000000455</v>
      </c>
      <c r="F21" s="168">
        <f t="shared" si="1"/>
        <v>42.59699691171933</v>
      </c>
      <c r="G21" s="135">
        <f t="shared" si="2"/>
        <v>281.71000000000004</v>
      </c>
      <c r="H21" s="133">
        <v>16</v>
      </c>
      <c r="I21" s="136">
        <v>811</v>
      </c>
      <c r="J21" s="135">
        <v>529.29</v>
      </c>
    </row>
    <row r="22" spans="1:10" s="125" customFormat="1" ht="18.75" customHeight="1">
      <c r="A22" s="132"/>
      <c r="B22" s="133">
        <v>20</v>
      </c>
      <c r="C22" s="134">
        <v>84.6364</v>
      </c>
      <c r="D22" s="134">
        <v>84.6509</v>
      </c>
      <c r="E22" s="134">
        <f t="shared" si="0"/>
        <v>0.014499999999998181</v>
      </c>
      <c r="F22" s="168">
        <f t="shared" si="1"/>
        <v>53.77340997588794</v>
      </c>
      <c r="G22" s="135">
        <f t="shared" si="2"/>
        <v>269.65</v>
      </c>
      <c r="H22" s="133">
        <v>17</v>
      </c>
      <c r="I22" s="136">
        <v>815.18</v>
      </c>
      <c r="J22" s="135">
        <v>545.53</v>
      </c>
    </row>
    <row r="23" spans="1:10" s="125" customFormat="1" ht="18.75" customHeight="1">
      <c r="A23" s="132"/>
      <c r="B23" s="133">
        <v>21</v>
      </c>
      <c r="C23" s="134">
        <v>86.3408</v>
      </c>
      <c r="D23" s="134">
        <v>86.3553</v>
      </c>
      <c r="E23" s="134">
        <f t="shared" si="0"/>
        <v>0.014499999999998181</v>
      </c>
      <c r="F23" s="168">
        <f t="shared" si="1"/>
        <v>53.50553505534384</v>
      </c>
      <c r="G23" s="135">
        <f t="shared" si="2"/>
        <v>271</v>
      </c>
      <c r="H23" s="133">
        <v>18</v>
      </c>
      <c r="I23" s="136">
        <v>821.73</v>
      </c>
      <c r="J23" s="137">
        <v>550.73</v>
      </c>
    </row>
    <row r="24" spans="1:10" s="125" customFormat="1" ht="18.75" customHeight="1">
      <c r="A24" s="132">
        <v>20988</v>
      </c>
      <c r="B24" s="133">
        <v>22</v>
      </c>
      <c r="C24" s="134">
        <v>85.1482</v>
      </c>
      <c r="D24" s="134">
        <v>85.1568</v>
      </c>
      <c r="E24" s="134">
        <f t="shared" si="0"/>
        <v>0.008600000000001273</v>
      </c>
      <c r="F24" s="168">
        <f t="shared" si="1"/>
        <v>31.651393029337427</v>
      </c>
      <c r="G24" s="135">
        <f t="shared" si="2"/>
        <v>271.71000000000004</v>
      </c>
      <c r="H24" s="133">
        <v>19</v>
      </c>
      <c r="I24" s="136">
        <v>821.36</v>
      </c>
      <c r="J24" s="135">
        <v>549.65</v>
      </c>
    </row>
    <row r="25" spans="1:10" s="125" customFormat="1" ht="18.75" customHeight="1">
      <c r="A25" s="132"/>
      <c r="B25" s="133">
        <v>23</v>
      </c>
      <c r="C25" s="134">
        <v>87.6724</v>
      </c>
      <c r="D25" s="134">
        <v>87.6864</v>
      </c>
      <c r="E25" s="134">
        <f t="shared" si="0"/>
        <v>0.014000000000010004</v>
      </c>
      <c r="F25" s="168">
        <f t="shared" si="1"/>
        <v>50.32893554304924</v>
      </c>
      <c r="G25" s="135">
        <f t="shared" si="2"/>
        <v>278.16999999999996</v>
      </c>
      <c r="H25" s="133">
        <v>20</v>
      </c>
      <c r="I25" s="136">
        <v>640.68</v>
      </c>
      <c r="J25" s="135">
        <v>362.51</v>
      </c>
    </row>
    <row r="26" spans="1:10" s="125" customFormat="1" ht="18.75" customHeight="1">
      <c r="A26" s="132"/>
      <c r="B26" s="133">
        <v>24</v>
      </c>
      <c r="C26" s="134">
        <v>88.0553</v>
      </c>
      <c r="D26" s="134">
        <v>88.0731</v>
      </c>
      <c r="E26" s="134">
        <f t="shared" si="0"/>
        <v>0.017799999999994043</v>
      </c>
      <c r="F26" s="168">
        <f t="shared" si="1"/>
        <v>61.08022784981827</v>
      </c>
      <c r="G26" s="135">
        <f t="shared" si="2"/>
        <v>291.42</v>
      </c>
      <c r="H26" s="133">
        <v>21</v>
      </c>
      <c r="I26" s="136">
        <v>765.59</v>
      </c>
      <c r="J26" s="137">
        <v>474.17</v>
      </c>
    </row>
    <row r="27" spans="1:10" s="125" customFormat="1" ht="18.75" customHeight="1">
      <c r="A27" s="132">
        <v>20994</v>
      </c>
      <c r="B27" s="133">
        <v>25</v>
      </c>
      <c r="C27" s="134">
        <v>87.0403</v>
      </c>
      <c r="D27" s="134">
        <v>87.05</v>
      </c>
      <c r="E27" s="134">
        <f t="shared" si="0"/>
        <v>0.009699999999995157</v>
      </c>
      <c r="F27" s="168">
        <f t="shared" si="1"/>
        <v>36.183228886881366</v>
      </c>
      <c r="G27" s="135">
        <f t="shared" si="2"/>
        <v>268.08000000000004</v>
      </c>
      <c r="H27" s="133">
        <v>22</v>
      </c>
      <c r="I27" s="136">
        <v>851.23</v>
      </c>
      <c r="J27" s="135">
        <v>583.15</v>
      </c>
    </row>
    <row r="28" spans="1:10" s="125" customFormat="1" ht="18.75" customHeight="1">
      <c r="A28" s="132"/>
      <c r="B28" s="133">
        <v>26</v>
      </c>
      <c r="C28" s="134">
        <v>85.8238</v>
      </c>
      <c r="D28" s="134">
        <v>85.8373</v>
      </c>
      <c r="E28" s="134">
        <f t="shared" si="0"/>
        <v>0.013499999999993406</v>
      </c>
      <c r="F28" s="168">
        <f t="shared" si="1"/>
        <v>41.65766655350203</v>
      </c>
      <c r="G28" s="135">
        <f t="shared" si="2"/>
        <v>324.07000000000005</v>
      </c>
      <c r="H28" s="133">
        <v>23</v>
      </c>
      <c r="I28" s="136">
        <v>691.71</v>
      </c>
      <c r="J28" s="135">
        <v>367.64</v>
      </c>
    </row>
    <row r="29" spans="1:10" s="125" customFormat="1" ht="18.75" customHeight="1">
      <c r="A29" s="132"/>
      <c r="B29" s="133">
        <v>27</v>
      </c>
      <c r="C29" s="134">
        <v>86.3281</v>
      </c>
      <c r="D29" s="134">
        <v>86.3417</v>
      </c>
      <c r="E29" s="134">
        <f t="shared" si="0"/>
        <v>0.013599999999996726</v>
      </c>
      <c r="F29" s="168">
        <f t="shared" si="1"/>
        <v>42.46019356851928</v>
      </c>
      <c r="G29" s="135">
        <f t="shared" si="2"/>
        <v>320.3</v>
      </c>
      <c r="H29" s="133">
        <v>24</v>
      </c>
      <c r="I29" s="136">
        <v>667.74</v>
      </c>
      <c r="J29" s="137">
        <v>347.44</v>
      </c>
    </row>
    <row r="30" spans="1:10" s="125" customFormat="1" ht="18.75" customHeight="1">
      <c r="A30" s="132">
        <v>21004</v>
      </c>
      <c r="B30" s="133">
        <v>1</v>
      </c>
      <c r="C30" s="134">
        <v>85.3927</v>
      </c>
      <c r="D30" s="134">
        <v>85.4381</v>
      </c>
      <c r="E30" s="134">
        <f t="shared" si="0"/>
        <v>0.04540000000000077</v>
      </c>
      <c r="F30" s="168">
        <f t="shared" si="1"/>
        <v>192.29954678300976</v>
      </c>
      <c r="G30" s="135">
        <f t="shared" si="2"/>
        <v>236.08999999999997</v>
      </c>
      <c r="H30" s="133">
        <v>25</v>
      </c>
      <c r="I30" s="136">
        <v>720.27</v>
      </c>
      <c r="J30" s="135">
        <v>484.18</v>
      </c>
    </row>
    <row r="31" spans="1:10" s="125" customFormat="1" ht="18.75" customHeight="1">
      <c r="A31" s="132"/>
      <c r="B31" s="133">
        <v>2</v>
      </c>
      <c r="C31" s="134">
        <v>87.4888</v>
      </c>
      <c r="D31" s="134">
        <v>87.5398</v>
      </c>
      <c r="E31" s="134">
        <f t="shared" si="0"/>
        <v>0.05100000000000193</v>
      </c>
      <c r="F31" s="168">
        <f t="shared" si="1"/>
        <v>187.65868197373493</v>
      </c>
      <c r="G31" s="135">
        <f t="shared" si="2"/>
        <v>271.77</v>
      </c>
      <c r="H31" s="133">
        <v>26</v>
      </c>
      <c r="I31" s="136">
        <v>774.78</v>
      </c>
      <c r="J31" s="135">
        <v>503.01</v>
      </c>
    </row>
    <row r="32" spans="1:10" s="125" customFormat="1" ht="18.75" customHeight="1">
      <c r="A32" s="132"/>
      <c r="B32" s="133">
        <v>3</v>
      </c>
      <c r="C32" s="134">
        <v>85.8703</v>
      </c>
      <c r="D32" s="134">
        <v>85.9279</v>
      </c>
      <c r="E32" s="134">
        <f t="shared" si="0"/>
        <v>0.057599999999993656</v>
      </c>
      <c r="F32" s="168">
        <f t="shared" si="1"/>
        <v>192.70659083303332</v>
      </c>
      <c r="G32" s="135">
        <f t="shared" si="2"/>
        <v>298.9</v>
      </c>
      <c r="H32" s="133">
        <v>27</v>
      </c>
      <c r="I32" s="136">
        <v>828.05</v>
      </c>
      <c r="J32" s="137">
        <v>529.15</v>
      </c>
    </row>
    <row r="33" spans="1:10" s="125" customFormat="1" ht="18.75" customHeight="1">
      <c r="A33" s="132">
        <v>21021</v>
      </c>
      <c r="B33" s="133">
        <v>4</v>
      </c>
      <c r="C33" s="134">
        <v>85.0441</v>
      </c>
      <c r="D33" s="134">
        <v>85.4428</v>
      </c>
      <c r="E33" s="134">
        <f t="shared" si="0"/>
        <v>0.39870000000000516</v>
      </c>
      <c r="F33" s="168">
        <f t="shared" si="1"/>
        <v>1264.5902055316074</v>
      </c>
      <c r="G33" s="135">
        <f t="shared" si="2"/>
        <v>315.28000000000003</v>
      </c>
      <c r="H33" s="133">
        <v>28</v>
      </c>
      <c r="I33" s="136">
        <v>827.2</v>
      </c>
      <c r="J33" s="135">
        <v>511.92</v>
      </c>
    </row>
    <row r="34" spans="1:10" s="125" customFormat="1" ht="18.75" customHeight="1">
      <c r="A34" s="132"/>
      <c r="B34" s="133">
        <v>5</v>
      </c>
      <c r="C34" s="134">
        <v>85.0434</v>
      </c>
      <c r="D34" s="134">
        <v>85.3196</v>
      </c>
      <c r="E34" s="134">
        <f t="shared" si="0"/>
        <v>0.2761999999999887</v>
      </c>
      <c r="F34" s="168">
        <f t="shared" si="1"/>
        <v>974.8694056190477</v>
      </c>
      <c r="G34" s="135">
        <f t="shared" si="2"/>
        <v>283.32000000000005</v>
      </c>
      <c r="H34" s="133">
        <v>29</v>
      </c>
      <c r="I34" s="136">
        <v>703.21</v>
      </c>
      <c r="J34" s="135">
        <v>419.89</v>
      </c>
    </row>
    <row r="35" spans="1:10" s="125" customFormat="1" ht="18.75" customHeight="1">
      <c r="A35" s="132"/>
      <c r="B35" s="133">
        <v>6</v>
      </c>
      <c r="C35" s="134">
        <v>87.413</v>
      </c>
      <c r="D35" s="134">
        <v>87.9933</v>
      </c>
      <c r="E35" s="134">
        <f t="shared" si="0"/>
        <v>0.5803000000000083</v>
      </c>
      <c r="F35" s="168">
        <f t="shared" si="1"/>
        <v>1969.1211401425455</v>
      </c>
      <c r="G35" s="135">
        <f t="shared" si="2"/>
        <v>294.70000000000005</v>
      </c>
      <c r="H35" s="133">
        <v>30</v>
      </c>
      <c r="I35" s="136">
        <v>662.69</v>
      </c>
      <c r="J35" s="137">
        <v>367.99</v>
      </c>
    </row>
    <row r="36" spans="1:10" s="125" customFormat="1" ht="18.75" customHeight="1">
      <c r="A36" s="132">
        <v>21029</v>
      </c>
      <c r="B36" s="133">
        <v>7</v>
      </c>
      <c r="C36" s="134">
        <v>86.4536</v>
      </c>
      <c r="D36" s="134">
        <v>86.6423</v>
      </c>
      <c r="E36" s="134">
        <f t="shared" si="0"/>
        <v>0.18870000000001141</v>
      </c>
      <c r="F36" s="168">
        <f t="shared" si="1"/>
        <v>740.6099140469066</v>
      </c>
      <c r="G36" s="135">
        <f t="shared" si="2"/>
        <v>254.79000000000008</v>
      </c>
      <c r="H36" s="133">
        <v>31</v>
      </c>
      <c r="I36" s="136">
        <v>806.09</v>
      </c>
      <c r="J36" s="135">
        <v>551.3</v>
      </c>
    </row>
    <row r="37" spans="1:10" s="125" customFormat="1" ht="18.75" customHeight="1">
      <c r="A37" s="132"/>
      <c r="B37" s="133">
        <v>8</v>
      </c>
      <c r="C37" s="134">
        <v>84.8168</v>
      </c>
      <c r="D37" s="134">
        <v>85.0176</v>
      </c>
      <c r="E37" s="134">
        <f t="shared" si="0"/>
        <v>0.20080000000000098</v>
      </c>
      <c r="F37" s="168">
        <f t="shared" si="1"/>
        <v>732.8467153284707</v>
      </c>
      <c r="G37" s="135">
        <f t="shared" si="2"/>
        <v>274</v>
      </c>
      <c r="H37" s="133">
        <v>32</v>
      </c>
      <c r="I37" s="136">
        <v>652.03</v>
      </c>
      <c r="J37" s="135">
        <v>378.03</v>
      </c>
    </row>
    <row r="38" spans="1:10" s="125" customFormat="1" ht="18.75" customHeight="1">
      <c r="A38" s="132"/>
      <c r="B38" s="133">
        <v>9</v>
      </c>
      <c r="C38" s="134">
        <v>87.6425</v>
      </c>
      <c r="D38" s="134">
        <v>87.81</v>
      </c>
      <c r="E38" s="134">
        <f t="shared" si="0"/>
        <v>0.16750000000000398</v>
      </c>
      <c r="F38" s="168">
        <f t="shared" si="1"/>
        <v>718.6065468274231</v>
      </c>
      <c r="G38" s="135">
        <f t="shared" si="2"/>
        <v>233.08999999999992</v>
      </c>
      <c r="H38" s="133">
        <v>33</v>
      </c>
      <c r="I38" s="136">
        <v>763.81</v>
      </c>
      <c r="J38" s="137">
        <v>530.72</v>
      </c>
    </row>
    <row r="39" spans="1:10" s="125" customFormat="1" ht="18.75" customHeight="1">
      <c r="A39" s="132">
        <v>21045</v>
      </c>
      <c r="B39" s="133">
        <v>1</v>
      </c>
      <c r="C39" s="134">
        <v>85.3812</v>
      </c>
      <c r="D39" s="134">
        <v>85.3996</v>
      </c>
      <c r="E39" s="134">
        <f t="shared" si="0"/>
        <v>0.01839999999999975</v>
      </c>
      <c r="F39" s="168">
        <f t="shared" si="1"/>
        <v>69.84512602490037</v>
      </c>
      <c r="G39" s="135">
        <f t="shared" si="2"/>
        <v>263.43999999999994</v>
      </c>
      <c r="H39" s="133">
        <v>34</v>
      </c>
      <c r="I39" s="136">
        <v>817.03</v>
      </c>
      <c r="J39" s="135">
        <v>553.59</v>
      </c>
    </row>
    <row r="40" spans="1:10" s="125" customFormat="1" ht="18.75" customHeight="1">
      <c r="A40" s="132"/>
      <c r="B40" s="133">
        <v>2</v>
      </c>
      <c r="C40" s="134">
        <v>87.4514</v>
      </c>
      <c r="D40" s="134">
        <v>87.4698</v>
      </c>
      <c r="E40" s="134">
        <f t="shared" si="0"/>
        <v>0.01839999999999975</v>
      </c>
      <c r="F40" s="168">
        <f t="shared" si="1"/>
        <v>65.67910048188381</v>
      </c>
      <c r="G40" s="135">
        <f t="shared" si="2"/>
        <v>280.15</v>
      </c>
      <c r="H40" s="133">
        <v>35</v>
      </c>
      <c r="I40" s="136">
        <v>823.12</v>
      </c>
      <c r="J40" s="135">
        <v>542.97</v>
      </c>
    </row>
    <row r="41" spans="1:10" s="125" customFormat="1" ht="18.75" customHeight="1">
      <c r="A41" s="132"/>
      <c r="B41" s="133">
        <v>3</v>
      </c>
      <c r="C41" s="134">
        <v>85.8506</v>
      </c>
      <c r="D41" s="134">
        <v>85.8704</v>
      </c>
      <c r="E41" s="134">
        <f t="shared" si="0"/>
        <v>0.019800000000003593</v>
      </c>
      <c r="F41" s="168">
        <f t="shared" si="1"/>
        <v>66.29612268132188</v>
      </c>
      <c r="G41" s="135">
        <f t="shared" si="2"/>
        <v>298.66</v>
      </c>
      <c r="H41" s="133">
        <v>36</v>
      </c>
      <c r="I41" s="136">
        <v>737.74</v>
      </c>
      <c r="J41" s="137">
        <v>439.08</v>
      </c>
    </row>
    <row r="42" spans="1:10" s="125" customFormat="1" ht="18.75" customHeight="1">
      <c r="A42" s="132">
        <v>21051</v>
      </c>
      <c r="B42" s="133">
        <v>4</v>
      </c>
      <c r="C42" s="134">
        <v>85.0198</v>
      </c>
      <c r="D42" s="134">
        <v>85.1991</v>
      </c>
      <c r="E42" s="134">
        <f t="shared" si="0"/>
        <v>0.1792999999999978</v>
      </c>
      <c r="F42" s="168">
        <f t="shared" si="1"/>
        <v>641.0439756882294</v>
      </c>
      <c r="G42" s="135">
        <f t="shared" si="2"/>
        <v>279.70000000000005</v>
      </c>
      <c r="H42" s="133">
        <v>37</v>
      </c>
      <c r="I42" s="136">
        <v>664.21</v>
      </c>
      <c r="J42" s="135">
        <v>384.51</v>
      </c>
    </row>
    <row r="43" spans="1:10" s="125" customFormat="1" ht="18.75" customHeight="1">
      <c r="A43" s="132"/>
      <c r="B43" s="133">
        <v>5</v>
      </c>
      <c r="C43" s="134">
        <v>85.0113</v>
      </c>
      <c r="D43" s="134">
        <v>85.1819</v>
      </c>
      <c r="E43" s="134">
        <f t="shared" si="0"/>
        <v>0.1705999999999932</v>
      </c>
      <c r="F43" s="168">
        <f t="shared" si="1"/>
        <v>645.1124976365787</v>
      </c>
      <c r="G43" s="135">
        <f t="shared" si="2"/>
        <v>264.44999999999993</v>
      </c>
      <c r="H43" s="133">
        <v>38</v>
      </c>
      <c r="I43" s="136">
        <v>821.89</v>
      </c>
      <c r="J43" s="135">
        <v>557.44</v>
      </c>
    </row>
    <row r="44" spans="1:10" s="125" customFormat="1" ht="18.75" customHeight="1">
      <c r="A44" s="132"/>
      <c r="B44" s="133">
        <v>6</v>
      </c>
      <c r="C44" s="134">
        <v>87.3729</v>
      </c>
      <c r="D44" s="134">
        <v>87.5728</v>
      </c>
      <c r="E44" s="134">
        <f t="shared" si="0"/>
        <v>0.19989999999999952</v>
      </c>
      <c r="F44" s="168">
        <f t="shared" si="1"/>
        <v>652.0533646475504</v>
      </c>
      <c r="G44" s="135">
        <f t="shared" si="2"/>
        <v>306.57</v>
      </c>
      <c r="H44" s="133">
        <v>39</v>
      </c>
      <c r="I44" s="136">
        <v>630.86</v>
      </c>
      <c r="J44" s="137">
        <v>324.29</v>
      </c>
    </row>
    <row r="45" spans="1:10" s="125" customFormat="1" ht="18.75" customHeight="1">
      <c r="A45" s="132">
        <v>21057</v>
      </c>
      <c r="B45" s="133">
        <v>7</v>
      </c>
      <c r="C45" s="134">
        <v>86.4314</v>
      </c>
      <c r="D45" s="134">
        <v>86.5261</v>
      </c>
      <c r="E45" s="134">
        <f t="shared" si="0"/>
        <v>0.09470000000000312</v>
      </c>
      <c r="F45" s="168">
        <f t="shared" si="1"/>
        <v>331.76849775785854</v>
      </c>
      <c r="G45" s="135">
        <f t="shared" si="2"/>
        <v>285.43999999999994</v>
      </c>
      <c r="H45" s="133">
        <v>40</v>
      </c>
      <c r="I45" s="136">
        <v>798.78</v>
      </c>
      <c r="J45" s="135">
        <v>513.34</v>
      </c>
    </row>
    <row r="46" spans="1:10" s="125" customFormat="1" ht="18.75" customHeight="1">
      <c r="A46" s="132"/>
      <c r="B46" s="133">
        <v>8</v>
      </c>
      <c r="C46" s="134">
        <v>84.7945</v>
      </c>
      <c r="D46" s="134">
        <v>84.8958</v>
      </c>
      <c r="E46" s="134">
        <f t="shared" si="0"/>
        <v>0.10129999999999484</v>
      </c>
      <c r="F46" s="168">
        <f t="shared" si="1"/>
        <v>323.1259968101909</v>
      </c>
      <c r="G46" s="135">
        <f t="shared" si="2"/>
        <v>313.5</v>
      </c>
      <c r="H46" s="133">
        <v>41</v>
      </c>
      <c r="I46" s="136">
        <v>804.78</v>
      </c>
      <c r="J46" s="135">
        <v>491.28</v>
      </c>
    </row>
    <row r="47" spans="1:10" s="125" customFormat="1" ht="18.75" customHeight="1">
      <c r="A47" s="132"/>
      <c r="B47" s="133">
        <v>9</v>
      </c>
      <c r="C47" s="134">
        <v>87.6685</v>
      </c>
      <c r="D47" s="134">
        <v>87.7725</v>
      </c>
      <c r="E47" s="134">
        <f t="shared" si="0"/>
        <v>0.1039999999999992</v>
      </c>
      <c r="F47" s="168">
        <f t="shared" si="1"/>
        <v>332.64033264033003</v>
      </c>
      <c r="G47" s="135">
        <f t="shared" si="2"/>
        <v>312.65000000000003</v>
      </c>
      <c r="H47" s="133">
        <v>42</v>
      </c>
      <c r="I47" s="136">
        <v>684.19</v>
      </c>
      <c r="J47" s="137">
        <v>371.54</v>
      </c>
    </row>
    <row r="48" spans="1:10" ht="18.75" customHeight="1">
      <c r="A48" s="145">
        <v>21071</v>
      </c>
      <c r="B48" s="147">
        <v>1</v>
      </c>
      <c r="C48" s="163">
        <v>85.3865</v>
      </c>
      <c r="D48" s="163">
        <v>86.0464</v>
      </c>
      <c r="E48" s="134">
        <f aca="true" t="shared" si="3" ref="E48:E68">D48-C48</f>
        <v>0.6599000000000075</v>
      </c>
      <c r="F48" s="168">
        <f aca="true" t="shared" si="4" ref="F48:F68">((10^6)*E48/G48)</f>
        <v>2065.9320017532004</v>
      </c>
      <c r="G48" s="135">
        <f aca="true" t="shared" si="5" ref="G48:G68">I48-J48</f>
        <v>319.4200000000001</v>
      </c>
      <c r="H48" s="133">
        <v>43</v>
      </c>
      <c r="I48" s="155">
        <v>673.2</v>
      </c>
      <c r="J48" s="155">
        <v>353.78</v>
      </c>
    </row>
    <row r="49" spans="1:10" ht="18.75" customHeight="1">
      <c r="A49" s="145"/>
      <c r="B49" s="147">
        <v>2</v>
      </c>
      <c r="C49" s="163">
        <v>87.4558</v>
      </c>
      <c r="D49" s="163">
        <v>88.0382</v>
      </c>
      <c r="E49" s="134">
        <f t="shared" si="3"/>
        <v>0.5824000000000069</v>
      </c>
      <c r="F49" s="168">
        <f t="shared" si="4"/>
        <v>2035.3673027189725</v>
      </c>
      <c r="G49" s="135">
        <f t="shared" si="5"/>
        <v>286.14000000000004</v>
      </c>
      <c r="H49" s="133">
        <v>44</v>
      </c>
      <c r="I49" s="155">
        <v>694.6</v>
      </c>
      <c r="J49" s="155">
        <v>408.46</v>
      </c>
    </row>
    <row r="50" spans="1:10" ht="18.75" customHeight="1">
      <c r="A50" s="145"/>
      <c r="B50" s="147">
        <v>3</v>
      </c>
      <c r="C50" s="163">
        <v>85.8225</v>
      </c>
      <c r="D50" s="163">
        <v>86.4217</v>
      </c>
      <c r="E50" s="134">
        <f t="shared" si="3"/>
        <v>0.5991999999999962</v>
      </c>
      <c r="F50" s="168">
        <f t="shared" si="4"/>
        <v>2075.295258546033</v>
      </c>
      <c r="G50" s="135">
        <f t="shared" si="5"/>
        <v>288.73</v>
      </c>
      <c r="H50" s="133">
        <v>45</v>
      </c>
      <c r="I50" s="155">
        <v>826.35</v>
      </c>
      <c r="J50" s="155">
        <v>537.62</v>
      </c>
    </row>
    <row r="51" spans="1:10" ht="18.75" customHeight="1">
      <c r="A51" s="145">
        <v>21080</v>
      </c>
      <c r="B51" s="147">
        <v>4</v>
      </c>
      <c r="C51" s="163">
        <v>84.9877</v>
      </c>
      <c r="D51" s="163">
        <v>85.12</v>
      </c>
      <c r="E51" s="134">
        <f t="shared" si="3"/>
        <v>0.13230000000000075</v>
      </c>
      <c r="F51" s="168">
        <f t="shared" si="4"/>
        <v>527.9750977731692</v>
      </c>
      <c r="G51" s="135">
        <f t="shared" si="5"/>
        <v>250.58000000000004</v>
      </c>
      <c r="H51" s="133">
        <v>46</v>
      </c>
      <c r="I51" s="155">
        <v>811.73</v>
      </c>
      <c r="J51" s="155">
        <v>561.15</v>
      </c>
    </row>
    <row r="52" spans="1:10" ht="18.75" customHeight="1">
      <c r="A52" s="145"/>
      <c r="B52" s="147">
        <v>5</v>
      </c>
      <c r="C52" s="163">
        <v>85.0501</v>
      </c>
      <c r="D52" s="163">
        <v>85.2116</v>
      </c>
      <c r="E52" s="134">
        <f t="shared" si="3"/>
        <v>0.16150000000000375</v>
      </c>
      <c r="F52" s="168">
        <f t="shared" si="4"/>
        <v>551.702934444723</v>
      </c>
      <c r="G52" s="135">
        <f t="shared" si="5"/>
        <v>292.72999999999996</v>
      </c>
      <c r="H52" s="133">
        <v>47</v>
      </c>
      <c r="I52" s="155">
        <v>770.52</v>
      </c>
      <c r="J52" s="155">
        <v>477.79</v>
      </c>
    </row>
    <row r="53" spans="1:10" ht="18.75" customHeight="1">
      <c r="A53" s="145"/>
      <c r="B53" s="147">
        <v>6</v>
      </c>
      <c r="C53" s="163">
        <v>87.3907</v>
      </c>
      <c r="D53" s="163">
        <v>87.545</v>
      </c>
      <c r="E53" s="134">
        <f t="shared" si="3"/>
        <v>0.15430000000000632</v>
      </c>
      <c r="F53" s="168">
        <f t="shared" si="4"/>
        <v>510.91023476045933</v>
      </c>
      <c r="G53" s="135">
        <f t="shared" si="5"/>
        <v>302.01</v>
      </c>
      <c r="H53" s="133">
        <v>48</v>
      </c>
      <c r="I53" s="155">
        <v>678.26</v>
      </c>
      <c r="J53" s="155">
        <v>376.25</v>
      </c>
    </row>
    <row r="54" spans="1:10" ht="18.75" customHeight="1">
      <c r="A54" s="145">
        <v>21085</v>
      </c>
      <c r="B54" s="147">
        <v>7</v>
      </c>
      <c r="C54" s="163">
        <v>86.4049</v>
      </c>
      <c r="D54" s="163">
        <v>86.4748</v>
      </c>
      <c r="E54" s="134">
        <f t="shared" si="3"/>
        <v>0.06990000000000407</v>
      </c>
      <c r="F54" s="168">
        <f t="shared" si="4"/>
        <v>257.4965004052312</v>
      </c>
      <c r="G54" s="135">
        <f t="shared" si="5"/>
        <v>271.46000000000004</v>
      </c>
      <c r="H54" s="133">
        <v>49</v>
      </c>
      <c r="I54" s="155">
        <v>820.83</v>
      </c>
      <c r="J54" s="155">
        <v>549.37</v>
      </c>
    </row>
    <row r="55" spans="1:10" ht="18.75" customHeight="1">
      <c r="A55" s="145"/>
      <c r="B55" s="147">
        <v>8</v>
      </c>
      <c r="C55" s="163">
        <v>84.7615</v>
      </c>
      <c r="D55" s="163">
        <v>84.8296</v>
      </c>
      <c r="E55" s="134">
        <f t="shared" si="3"/>
        <v>0.06810000000000116</v>
      </c>
      <c r="F55" s="168">
        <f t="shared" si="4"/>
        <v>239.6368498838805</v>
      </c>
      <c r="G55" s="135">
        <f t="shared" si="5"/>
        <v>284.18</v>
      </c>
      <c r="H55" s="133">
        <v>50</v>
      </c>
      <c r="I55" s="155">
        <v>668.02</v>
      </c>
      <c r="J55" s="155">
        <v>383.84</v>
      </c>
    </row>
    <row r="56" spans="1:10" ht="18.75" customHeight="1">
      <c r="A56" s="145"/>
      <c r="B56" s="147">
        <v>9</v>
      </c>
      <c r="C56" s="163">
        <v>87.655</v>
      </c>
      <c r="D56" s="163">
        <v>87.7235</v>
      </c>
      <c r="E56" s="134">
        <f t="shared" si="3"/>
        <v>0.06850000000000023</v>
      </c>
      <c r="F56" s="168">
        <f t="shared" si="4"/>
        <v>229.4423044716136</v>
      </c>
      <c r="G56" s="135">
        <f t="shared" si="5"/>
        <v>298.54999999999995</v>
      </c>
      <c r="H56" s="133">
        <v>51</v>
      </c>
      <c r="I56" s="155">
        <v>613.18</v>
      </c>
      <c r="J56" s="155">
        <v>314.63</v>
      </c>
    </row>
    <row r="57" spans="1:13" ht="18.75" customHeight="1">
      <c r="A57" s="145">
        <v>21100</v>
      </c>
      <c r="B57" s="147">
        <v>10</v>
      </c>
      <c r="C57" s="163">
        <v>85.0851</v>
      </c>
      <c r="D57" s="163">
        <v>85.0904</v>
      </c>
      <c r="E57" s="134">
        <f t="shared" si="3"/>
        <v>0.0053000000000054115</v>
      </c>
      <c r="F57" s="168">
        <f t="shared" si="4"/>
        <v>18.872627568299013</v>
      </c>
      <c r="G57" s="135">
        <f t="shared" si="5"/>
        <v>280.83</v>
      </c>
      <c r="H57" s="133">
        <v>52</v>
      </c>
      <c r="I57" s="155">
        <v>652.38</v>
      </c>
      <c r="J57" s="155">
        <v>371.55</v>
      </c>
      <c r="M57" s="171"/>
    </row>
    <row r="58" spans="1:10" ht="18.75" customHeight="1">
      <c r="A58" s="145"/>
      <c r="B58" s="147">
        <v>11</v>
      </c>
      <c r="C58" s="163">
        <v>86.0897</v>
      </c>
      <c r="D58" s="163">
        <v>86.0977</v>
      </c>
      <c r="E58" s="134">
        <f t="shared" si="3"/>
        <v>0.008000000000009777</v>
      </c>
      <c r="F58" s="168">
        <f t="shared" si="4"/>
        <v>32.493907392403635</v>
      </c>
      <c r="G58" s="135">
        <f t="shared" si="5"/>
        <v>246.20000000000005</v>
      </c>
      <c r="H58" s="133">
        <v>53</v>
      </c>
      <c r="I58" s="155">
        <v>763.6</v>
      </c>
      <c r="J58" s="155">
        <v>517.4</v>
      </c>
    </row>
    <row r="59" spans="1:10" ht="18.75" customHeight="1">
      <c r="A59" s="145"/>
      <c r="B59" s="147">
        <v>12</v>
      </c>
      <c r="C59" s="163">
        <v>84.841</v>
      </c>
      <c r="D59" s="163">
        <v>84.8484</v>
      </c>
      <c r="E59" s="134">
        <f t="shared" si="3"/>
        <v>0.00740000000000407</v>
      </c>
      <c r="F59" s="168">
        <f t="shared" si="4"/>
        <v>24.299740583863887</v>
      </c>
      <c r="G59" s="135">
        <f t="shared" si="5"/>
        <v>304.53000000000003</v>
      </c>
      <c r="H59" s="133">
        <v>54</v>
      </c>
      <c r="I59" s="155">
        <v>659.59</v>
      </c>
      <c r="J59" s="155">
        <v>355.06</v>
      </c>
    </row>
    <row r="60" spans="1:10" ht="18.75" customHeight="1">
      <c r="A60" s="145">
        <v>21106</v>
      </c>
      <c r="B60" s="147">
        <v>13</v>
      </c>
      <c r="C60" s="163">
        <v>86.7217</v>
      </c>
      <c r="D60" s="163">
        <v>86.7598</v>
      </c>
      <c r="E60" s="134">
        <f t="shared" si="3"/>
        <v>0.03810000000000002</v>
      </c>
      <c r="F60" s="168">
        <f t="shared" si="4"/>
        <v>137.09474290237856</v>
      </c>
      <c r="G60" s="135">
        <f t="shared" si="5"/>
        <v>277.90999999999997</v>
      </c>
      <c r="H60" s="133">
        <v>55</v>
      </c>
      <c r="I60" s="155">
        <v>791.15</v>
      </c>
      <c r="J60" s="155">
        <v>513.24</v>
      </c>
    </row>
    <row r="61" spans="1:10" ht="18.75" customHeight="1">
      <c r="A61" s="145"/>
      <c r="B61" s="147">
        <v>14</v>
      </c>
      <c r="C61" s="163">
        <v>85.9381</v>
      </c>
      <c r="D61" s="163">
        <v>85.9741</v>
      </c>
      <c r="E61" s="134">
        <f t="shared" si="3"/>
        <v>0.036000000000001364</v>
      </c>
      <c r="F61" s="168">
        <f t="shared" si="4"/>
        <v>132.6895433268268</v>
      </c>
      <c r="G61" s="135">
        <f t="shared" si="5"/>
        <v>271.30999999999995</v>
      </c>
      <c r="H61" s="133">
        <v>56</v>
      </c>
      <c r="I61" s="155">
        <v>655.79</v>
      </c>
      <c r="J61" s="155">
        <v>384.48</v>
      </c>
    </row>
    <row r="62" spans="1:10" ht="18.75" customHeight="1">
      <c r="A62" s="145"/>
      <c r="B62" s="147">
        <v>15</v>
      </c>
      <c r="C62" s="163">
        <v>86.9969</v>
      </c>
      <c r="D62" s="163">
        <v>87.0209</v>
      </c>
      <c r="E62" s="134">
        <f t="shared" si="3"/>
        <v>0.02400000000000091</v>
      </c>
      <c r="F62" s="168">
        <f t="shared" si="4"/>
        <v>87.07325037187864</v>
      </c>
      <c r="G62" s="135">
        <f t="shared" si="5"/>
        <v>275.63</v>
      </c>
      <c r="H62" s="133">
        <v>57</v>
      </c>
      <c r="I62" s="155">
        <v>766.87</v>
      </c>
      <c r="J62" s="155">
        <v>491.24</v>
      </c>
    </row>
    <row r="63" spans="1:10" ht="18.75" customHeight="1">
      <c r="A63" s="145">
        <v>21113</v>
      </c>
      <c r="B63" s="147">
        <v>16</v>
      </c>
      <c r="C63" s="163">
        <v>86.1305</v>
      </c>
      <c r="D63" s="163">
        <v>86.1377</v>
      </c>
      <c r="E63" s="134">
        <f t="shared" si="3"/>
        <v>0.007199999999997431</v>
      </c>
      <c r="F63" s="168">
        <f t="shared" si="4"/>
        <v>23.622822271063455</v>
      </c>
      <c r="G63" s="135">
        <f t="shared" si="5"/>
        <v>304.79</v>
      </c>
      <c r="H63" s="133">
        <v>58</v>
      </c>
      <c r="I63" s="155">
        <v>629</v>
      </c>
      <c r="J63" s="155">
        <v>324.21</v>
      </c>
    </row>
    <row r="64" spans="1:10" ht="18.75" customHeight="1">
      <c r="A64" s="145"/>
      <c r="B64" s="147">
        <v>17</v>
      </c>
      <c r="C64" s="163">
        <v>87.2128</v>
      </c>
      <c r="D64" s="163">
        <v>87.2229</v>
      </c>
      <c r="E64" s="134">
        <f t="shared" si="3"/>
        <v>0.010099999999994225</v>
      </c>
      <c r="F64" s="168">
        <f t="shared" si="4"/>
        <v>34.73655248312775</v>
      </c>
      <c r="G64" s="135">
        <f t="shared" si="5"/>
        <v>290.76</v>
      </c>
      <c r="H64" s="133">
        <v>59</v>
      </c>
      <c r="I64" s="155">
        <v>644.74</v>
      </c>
      <c r="J64" s="155">
        <v>353.98</v>
      </c>
    </row>
    <row r="65" spans="1:10" ht="18.75" customHeight="1">
      <c r="A65" s="145"/>
      <c r="B65" s="147">
        <v>18</v>
      </c>
      <c r="C65" s="163">
        <v>85.154</v>
      </c>
      <c r="D65" s="163">
        <v>85.1611</v>
      </c>
      <c r="E65" s="134">
        <f t="shared" si="3"/>
        <v>0.007100000000008322</v>
      </c>
      <c r="F65" s="168">
        <f t="shared" si="4"/>
        <v>26.832955404415426</v>
      </c>
      <c r="G65" s="135">
        <f t="shared" si="5"/>
        <v>264.6</v>
      </c>
      <c r="H65" s="133">
        <v>60</v>
      </c>
      <c r="I65" s="155">
        <v>821.98</v>
      </c>
      <c r="J65" s="155">
        <v>557.38</v>
      </c>
    </row>
    <row r="66" spans="1:10" ht="18.75" customHeight="1">
      <c r="A66" s="145">
        <v>21134</v>
      </c>
      <c r="B66" s="147">
        <v>1</v>
      </c>
      <c r="C66" s="163">
        <v>85.4228</v>
      </c>
      <c r="D66" s="163">
        <v>85.4368</v>
      </c>
      <c r="E66" s="134">
        <f t="shared" si="3"/>
        <v>0.014000000000010004</v>
      </c>
      <c r="F66" s="168">
        <f t="shared" si="4"/>
        <v>50.56707361124757</v>
      </c>
      <c r="G66" s="135">
        <f t="shared" si="5"/>
        <v>276.86</v>
      </c>
      <c r="H66" s="133">
        <v>61</v>
      </c>
      <c r="I66" s="155">
        <v>802.78</v>
      </c>
      <c r="J66" s="155">
        <v>525.92</v>
      </c>
    </row>
    <row r="67" spans="1:10" ht="18.75" customHeight="1">
      <c r="A67" s="145"/>
      <c r="B67" s="147">
        <v>2</v>
      </c>
      <c r="C67" s="163">
        <v>87.4814</v>
      </c>
      <c r="D67" s="163">
        <v>87.4963</v>
      </c>
      <c r="E67" s="134">
        <f t="shared" si="3"/>
        <v>0.01490000000001146</v>
      </c>
      <c r="F67" s="168">
        <f t="shared" si="4"/>
        <v>51.37399579357812</v>
      </c>
      <c r="G67" s="135">
        <f t="shared" si="5"/>
        <v>290.03</v>
      </c>
      <c r="H67" s="133">
        <v>62</v>
      </c>
      <c r="I67" s="155">
        <v>611.06</v>
      </c>
      <c r="J67" s="155">
        <v>321.03</v>
      </c>
    </row>
    <row r="68" spans="1:10" ht="18.75" customHeight="1">
      <c r="A68" s="145"/>
      <c r="B68" s="147">
        <v>3</v>
      </c>
      <c r="C68" s="163">
        <v>85.876</v>
      </c>
      <c r="D68" s="163">
        <v>85.8887</v>
      </c>
      <c r="E68" s="134">
        <f t="shared" si="3"/>
        <v>0.01269999999999527</v>
      </c>
      <c r="F68" s="168">
        <f t="shared" si="4"/>
        <v>40.20514119284307</v>
      </c>
      <c r="G68" s="135">
        <f t="shared" si="5"/>
        <v>315.88</v>
      </c>
      <c r="H68" s="133">
        <v>63</v>
      </c>
      <c r="I68" s="155">
        <v>633.28</v>
      </c>
      <c r="J68" s="155">
        <v>317.4</v>
      </c>
    </row>
    <row r="69" spans="1:10" ht="18.75" customHeight="1">
      <c r="A69" s="145">
        <v>21142</v>
      </c>
      <c r="B69" s="147">
        <v>4</v>
      </c>
      <c r="C69" s="163">
        <v>85.0358</v>
      </c>
      <c r="D69" s="163">
        <v>85.0481</v>
      </c>
      <c r="E69" s="134">
        <f aca="true" t="shared" si="6" ref="E69:E78">D69-C69</f>
        <v>0.012300000000010414</v>
      </c>
      <c r="F69" s="168">
        <f aca="true" t="shared" si="7" ref="F69:F78">((10^6)*E69/G69)</f>
        <v>42.40940592356106</v>
      </c>
      <c r="G69" s="135">
        <f aca="true" t="shared" si="8" ref="G69:G78">I69-J69</f>
        <v>290.03</v>
      </c>
      <c r="H69" s="133">
        <v>64</v>
      </c>
      <c r="I69" s="155">
        <v>831.37</v>
      </c>
      <c r="J69" s="155">
        <v>541.34</v>
      </c>
    </row>
    <row r="70" spans="1:10" ht="18.75" customHeight="1">
      <c r="A70" s="145"/>
      <c r="B70" s="147">
        <v>5</v>
      </c>
      <c r="C70" s="163">
        <v>85.0625</v>
      </c>
      <c r="D70" s="163">
        <v>85.0752</v>
      </c>
      <c r="E70" s="134">
        <f t="shared" si="6"/>
        <v>0.01269999999999527</v>
      </c>
      <c r="F70" s="168">
        <f t="shared" si="7"/>
        <v>40.6386995615989</v>
      </c>
      <c r="G70" s="135">
        <f t="shared" si="8"/>
        <v>312.51</v>
      </c>
      <c r="H70" s="133">
        <v>65</v>
      </c>
      <c r="I70" s="155">
        <v>674.73</v>
      </c>
      <c r="J70" s="155">
        <v>362.22</v>
      </c>
    </row>
    <row r="71" spans="1:10" ht="18.75" customHeight="1">
      <c r="A71" s="145"/>
      <c r="B71" s="147">
        <v>6</v>
      </c>
      <c r="C71" s="163">
        <v>87.432</v>
      </c>
      <c r="D71" s="163">
        <v>87.4439</v>
      </c>
      <c r="E71" s="134">
        <f t="shared" si="6"/>
        <v>0.011899999999997135</v>
      </c>
      <c r="F71" s="168">
        <f t="shared" si="7"/>
        <v>41.21354852115098</v>
      </c>
      <c r="G71" s="135">
        <f t="shared" si="8"/>
        <v>288.74</v>
      </c>
      <c r="H71" s="133">
        <v>66</v>
      </c>
      <c r="I71" s="155">
        <v>599.14</v>
      </c>
      <c r="J71" s="155">
        <v>310.4</v>
      </c>
    </row>
    <row r="72" spans="1:10" ht="18.75" customHeight="1">
      <c r="A72" s="145">
        <v>21148</v>
      </c>
      <c r="B72" s="147">
        <v>7</v>
      </c>
      <c r="C72" s="163">
        <v>86.44</v>
      </c>
      <c r="D72" s="163">
        <v>86.451</v>
      </c>
      <c r="E72" s="134">
        <f t="shared" si="6"/>
        <v>0.01099999999999568</v>
      </c>
      <c r="F72" s="168">
        <f t="shared" si="7"/>
        <v>38.671119704678084</v>
      </c>
      <c r="G72" s="135">
        <f t="shared" si="8"/>
        <v>284.45</v>
      </c>
      <c r="H72" s="133">
        <v>67</v>
      </c>
      <c r="I72" s="155">
        <v>645.74</v>
      </c>
      <c r="J72" s="155">
        <v>361.29</v>
      </c>
    </row>
    <row r="73" spans="1:10" ht="18.75" customHeight="1">
      <c r="A73" s="145"/>
      <c r="B73" s="147">
        <v>8</v>
      </c>
      <c r="C73" s="163">
        <v>84.8163</v>
      </c>
      <c r="D73" s="163">
        <v>84.8301</v>
      </c>
      <c r="E73" s="134">
        <f t="shared" si="6"/>
        <v>0.013800000000003365</v>
      </c>
      <c r="F73" s="168">
        <f t="shared" si="7"/>
        <v>56.65722379604781</v>
      </c>
      <c r="G73" s="135">
        <f t="shared" si="8"/>
        <v>243.57</v>
      </c>
      <c r="H73" s="133">
        <v>68</v>
      </c>
      <c r="I73" s="155">
        <v>691.51</v>
      </c>
      <c r="J73" s="155">
        <v>447.94</v>
      </c>
    </row>
    <row r="74" spans="1:10" ht="18.75" customHeight="1">
      <c r="A74" s="145"/>
      <c r="B74" s="147">
        <v>9</v>
      </c>
      <c r="C74" s="163">
        <v>87.6604</v>
      </c>
      <c r="D74" s="163">
        <v>87.6752</v>
      </c>
      <c r="E74" s="134">
        <f t="shared" si="6"/>
        <v>0.01480000000000814</v>
      </c>
      <c r="F74" s="168">
        <f t="shared" si="7"/>
        <v>47.63130792999531</v>
      </c>
      <c r="G74" s="135">
        <f t="shared" si="8"/>
        <v>310.71999999999997</v>
      </c>
      <c r="H74" s="133">
        <v>69</v>
      </c>
      <c r="I74" s="155">
        <v>784.68</v>
      </c>
      <c r="J74" s="155">
        <v>473.96</v>
      </c>
    </row>
    <row r="75" spans="1:10" ht="18.75" customHeight="1">
      <c r="A75" s="145">
        <v>21156</v>
      </c>
      <c r="B75" s="147">
        <v>1</v>
      </c>
      <c r="C75" s="140">
        <v>85.3759</v>
      </c>
      <c r="D75" s="163">
        <v>85.3796</v>
      </c>
      <c r="E75" s="134">
        <f t="shared" si="6"/>
        <v>0.0036999999999949296</v>
      </c>
      <c r="F75" s="168">
        <f t="shared" si="7"/>
        <v>11.338910851628603</v>
      </c>
      <c r="G75" s="135">
        <f t="shared" si="8"/>
        <v>326.31</v>
      </c>
      <c r="H75" s="133">
        <v>70</v>
      </c>
      <c r="I75" s="155">
        <v>695.73</v>
      </c>
      <c r="J75" s="155">
        <v>369.42</v>
      </c>
    </row>
    <row r="76" spans="1:10" ht="18.75" customHeight="1">
      <c r="A76" s="145"/>
      <c r="B76" s="147">
        <v>2</v>
      </c>
      <c r="C76" s="140">
        <v>87.4506</v>
      </c>
      <c r="D76" s="163">
        <v>87.4548</v>
      </c>
      <c r="E76" s="134">
        <f t="shared" si="6"/>
        <v>0.004200000000011528</v>
      </c>
      <c r="F76" s="168">
        <f t="shared" si="7"/>
        <v>14.674539673706464</v>
      </c>
      <c r="G76" s="135">
        <f t="shared" si="8"/>
        <v>286.21000000000004</v>
      </c>
      <c r="H76" s="133">
        <v>71</v>
      </c>
      <c r="I76" s="155">
        <v>743.34</v>
      </c>
      <c r="J76" s="155">
        <v>457.13</v>
      </c>
    </row>
    <row r="77" spans="1:10" ht="18.75" customHeight="1">
      <c r="A77" s="145"/>
      <c r="B77" s="147">
        <v>3</v>
      </c>
      <c r="C77" s="140">
        <v>85.8552</v>
      </c>
      <c r="D77" s="163">
        <v>85.8602</v>
      </c>
      <c r="E77" s="134">
        <f t="shared" si="6"/>
        <v>0.005000000000009663</v>
      </c>
      <c r="F77" s="168">
        <f t="shared" si="7"/>
        <v>19.577133907633765</v>
      </c>
      <c r="G77" s="135">
        <f t="shared" si="8"/>
        <v>255.39999999999998</v>
      </c>
      <c r="H77" s="133">
        <v>72</v>
      </c>
      <c r="I77" s="155">
        <v>686.53</v>
      </c>
      <c r="J77" s="155">
        <v>431.13</v>
      </c>
    </row>
    <row r="78" spans="1:10" ht="18.75" customHeight="1">
      <c r="A78" s="145">
        <v>21162</v>
      </c>
      <c r="B78" s="147">
        <v>4</v>
      </c>
      <c r="C78" s="140">
        <v>85.013</v>
      </c>
      <c r="D78" s="163">
        <v>85.0162</v>
      </c>
      <c r="E78" s="134">
        <f t="shared" si="6"/>
        <v>0.003199999999992542</v>
      </c>
      <c r="F78" s="168">
        <f t="shared" si="7"/>
        <v>10.632288932426961</v>
      </c>
      <c r="G78" s="135">
        <f t="shared" si="8"/>
        <v>300.96999999999997</v>
      </c>
      <c r="H78" s="133">
        <v>73</v>
      </c>
      <c r="I78" s="155">
        <v>645.39</v>
      </c>
      <c r="J78" s="155">
        <v>344.42</v>
      </c>
    </row>
    <row r="79" spans="1:10" ht="18.75" customHeight="1">
      <c r="A79" s="145"/>
      <c r="B79" s="147">
        <v>5</v>
      </c>
      <c r="C79" s="140">
        <v>85.0078</v>
      </c>
      <c r="D79" s="163">
        <v>85.0093</v>
      </c>
      <c r="E79" s="134">
        <f aca="true" t="shared" si="9" ref="E79:E142">D79-C79</f>
        <v>0.0014999999999929514</v>
      </c>
      <c r="F79" s="168">
        <f aca="true" t="shared" si="10" ref="F79:F142">((10^6)*E79/G79)</f>
        <v>5.028663381249627</v>
      </c>
      <c r="G79" s="135">
        <f aca="true" t="shared" si="11" ref="G79:G142">I79-J79</f>
        <v>298.29</v>
      </c>
      <c r="H79" s="133">
        <v>74</v>
      </c>
      <c r="I79" s="155">
        <v>810.21</v>
      </c>
      <c r="J79" s="155">
        <v>511.92</v>
      </c>
    </row>
    <row r="80" spans="1:10" ht="18.75" customHeight="1">
      <c r="A80" s="145"/>
      <c r="B80" s="147">
        <v>6</v>
      </c>
      <c r="C80" s="140">
        <v>87.3585</v>
      </c>
      <c r="D80" s="163">
        <v>87.3618</v>
      </c>
      <c r="E80" s="134">
        <f t="shared" si="9"/>
        <v>0.003299999999995862</v>
      </c>
      <c r="F80" s="168">
        <f t="shared" si="10"/>
        <v>10.66718386344667</v>
      </c>
      <c r="G80" s="135">
        <f t="shared" si="11"/>
        <v>309.36</v>
      </c>
      <c r="H80" s="133">
        <v>75</v>
      </c>
      <c r="I80" s="155">
        <v>667.48</v>
      </c>
      <c r="J80" s="155">
        <v>358.12</v>
      </c>
    </row>
    <row r="81" spans="1:10" ht="18.75" customHeight="1">
      <c r="A81" s="145">
        <v>21182</v>
      </c>
      <c r="B81" s="147">
        <v>7</v>
      </c>
      <c r="C81" s="140">
        <v>86.423</v>
      </c>
      <c r="D81" s="163">
        <v>86.4243</v>
      </c>
      <c r="E81" s="134">
        <f t="shared" si="9"/>
        <v>0.001300000000000523</v>
      </c>
      <c r="F81" s="168">
        <f t="shared" si="10"/>
        <v>4.3066322136106905</v>
      </c>
      <c r="G81" s="135">
        <f t="shared" si="11"/>
        <v>301.86</v>
      </c>
      <c r="H81" s="133">
        <v>76</v>
      </c>
      <c r="I81" s="155">
        <v>665.48</v>
      </c>
      <c r="J81" s="155">
        <v>363.62</v>
      </c>
    </row>
    <row r="82" spans="1:10" ht="18.75" customHeight="1">
      <c r="A82" s="145"/>
      <c r="B82" s="147">
        <v>8</v>
      </c>
      <c r="C82" s="140">
        <v>84.7695</v>
      </c>
      <c r="D82" s="163">
        <v>84.7717</v>
      </c>
      <c r="E82" s="134">
        <f t="shared" si="9"/>
        <v>0.002200000000001978</v>
      </c>
      <c r="F82" s="168">
        <f t="shared" si="10"/>
        <v>7.27200608204799</v>
      </c>
      <c r="G82" s="135">
        <f t="shared" si="11"/>
        <v>302.53</v>
      </c>
      <c r="H82" s="133">
        <v>77</v>
      </c>
      <c r="I82" s="155">
        <v>672.68</v>
      </c>
      <c r="J82" s="155">
        <v>370.15</v>
      </c>
    </row>
    <row r="83" spans="1:10" ht="18.75" customHeight="1">
      <c r="A83" s="145"/>
      <c r="B83" s="147">
        <v>9</v>
      </c>
      <c r="C83" s="140">
        <v>87.6096</v>
      </c>
      <c r="D83" s="163">
        <v>87.6115</v>
      </c>
      <c r="E83" s="134">
        <f t="shared" si="9"/>
        <v>0.00190000000000623</v>
      </c>
      <c r="F83" s="168">
        <f t="shared" si="10"/>
        <v>6.443298969093292</v>
      </c>
      <c r="G83" s="135">
        <f t="shared" si="11"/>
        <v>294.88</v>
      </c>
      <c r="H83" s="133">
        <v>78</v>
      </c>
      <c r="I83" s="155">
        <v>684.01</v>
      </c>
      <c r="J83" s="155">
        <v>389.13</v>
      </c>
    </row>
    <row r="84" spans="1:10" ht="18.75" customHeight="1">
      <c r="A84" s="145">
        <v>21197</v>
      </c>
      <c r="B84" s="147">
        <v>1</v>
      </c>
      <c r="C84" s="163">
        <v>85.4021</v>
      </c>
      <c r="D84" s="163">
        <v>85.4224</v>
      </c>
      <c r="E84" s="189">
        <f t="shared" si="9"/>
        <v>0.02029999999999177</v>
      </c>
      <c r="F84" s="190">
        <f t="shared" si="10"/>
        <v>64.92052831875587</v>
      </c>
      <c r="G84" s="191">
        <f t="shared" si="11"/>
        <v>312.69</v>
      </c>
      <c r="H84" s="192">
        <v>79</v>
      </c>
      <c r="I84" s="155">
        <v>680.24</v>
      </c>
      <c r="J84" s="155">
        <v>367.55</v>
      </c>
    </row>
    <row r="85" spans="1:10" ht="18.75" customHeight="1">
      <c r="A85" s="145"/>
      <c r="B85" s="147">
        <v>2</v>
      </c>
      <c r="C85" s="163">
        <v>87.4644</v>
      </c>
      <c r="D85" s="163">
        <v>87.4876</v>
      </c>
      <c r="E85" s="189">
        <f t="shared" si="9"/>
        <v>0.023200000000002774</v>
      </c>
      <c r="F85" s="190">
        <f t="shared" si="10"/>
        <v>78.89278063047155</v>
      </c>
      <c r="G85" s="191">
        <f t="shared" si="11"/>
        <v>294.07000000000005</v>
      </c>
      <c r="H85" s="192">
        <v>80</v>
      </c>
      <c r="I85" s="155">
        <v>778.57</v>
      </c>
      <c r="J85" s="155">
        <v>484.5</v>
      </c>
    </row>
    <row r="86" spans="1:10" ht="18.75" customHeight="1">
      <c r="A86" s="145"/>
      <c r="B86" s="147">
        <v>3</v>
      </c>
      <c r="C86" s="163">
        <v>85.839</v>
      </c>
      <c r="D86" s="163">
        <v>85.86</v>
      </c>
      <c r="E86" s="189">
        <f t="shared" si="9"/>
        <v>0.021000000000000796</v>
      </c>
      <c r="F86" s="190">
        <f t="shared" si="10"/>
        <v>71.12616426757255</v>
      </c>
      <c r="G86" s="191">
        <f t="shared" si="11"/>
        <v>295.25</v>
      </c>
      <c r="H86" s="192">
        <v>81</v>
      </c>
      <c r="I86" s="155">
        <v>804.22</v>
      </c>
      <c r="J86" s="155">
        <v>508.97</v>
      </c>
    </row>
    <row r="87" spans="1:10" ht="18.75" customHeight="1">
      <c r="A87" s="145">
        <v>21204</v>
      </c>
      <c r="B87" s="147">
        <v>4</v>
      </c>
      <c r="C87" s="163">
        <v>84.9988</v>
      </c>
      <c r="D87" s="163">
        <v>85.0059</v>
      </c>
      <c r="E87" s="189">
        <f t="shared" si="9"/>
        <v>0.007099999999994111</v>
      </c>
      <c r="F87" s="190">
        <f t="shared" si="10"/>
        <v>25.27230013523923</v>
      </c>
      <c r="G87" s="191">
        <f t="shared" si="11"/>
        <v>280.94000000000005</v>
      </c>
      <c r="H87" s="192">
        <v>82</v>
      </c>
      <c r="I87" s="155">
        <v>650.21</v>
      </c>
      <c r="J87" s="155">
        <v>369.27</v>
      </c>
    </row>
    <row r="88" spans="1:10" ht="18.75" customHeight="1">
      <c r="A88" s="145"/>
      <c r="B88" s="147">
        <v>5</v>
      </c>
      <c r="C88" s="163">
        <v>85.0309</v>
      </c>
      <c r="D88" s="163">
        <v>85.0359</v>
      </c>
      <c r="E88" s="189">
        <f t="shared" si="9"/>
        <v>0.0049999999999954525</v>
      </c>
      <c r="F88" s="190">
        <f t="shared" si="10"/>
        <v>17.380422691864062</v>
      </c>
      <c r="G88" s="191">
        <f t="shared" si="11"/>
        <v>287.67999999999995</v>
      </c>
      <c r="H88" s="192">
        <v>83</v>
      </c>
      <c r="I88" s="155">
        <v>825.29</v>
      </c>
      <c r="J88" s="155">
        <v>537.61</v>
      </c>
    </row>
    <row r="89" spans="1:10" ht="18.75" customHeight="1">
      <c r="A89" s="145"/>
      <c r="B89" s="147">
        <v>6</v>
      </c>
      <c r="C89" s="163">
        <v>87.3753</v>
      </c>
      <c r="D89" s="163">
        <v>87.3846</v>
      </c>
      <c r="E89" s="189">
        <f t="shared" si="9"/>
        <v>0.0093000000000103</v>
      </c>
      <c r="F89" s="190">
        <f t="shared" si="10"/>
        <v>27.69340718244983</v>
      </c>
      <c r="G89" s="191">
        <f t="shared" si="11"/>
        <v>335.81999999999994</v>
      </c>
      <c r="H89" s="192">
        <v>84</v>
      </c>
      <c r="I89" s="155">
        <v>705.42</v>
      </c>
      <c r="J89" s="155">
        <v>369.6</v>
      </c>
    </row>
    <row r="90" spans="1:10" ht="18.75" customHeight="1">
      <c r="A90" s="145">
        <v>21211</v>
      </c>
      <c r="B90" s="147">
        <v>7</v>
      </c>
      <c r="C90" s="163">
        <v>86.4353</v>
      </c>
      <c r="D90" s="163">
        <v>86.4436</v>
      </c>
      <c r="E90" s="189">
        <f t="shared" si="9"/>
        <v>0.008300000000005525</v>
      </c>
      <c r="F90" s="190">
        <f t="shared" si="10"/>
        <v>25.081590716806254</v>
      </c>
      <c r="G90" s="191">
        <f t="shared" si="11"/>
        <v>330.92</v>
      </c>
      <c r="H90" s="192">
        <v>85</v>
      </c>
      <c r="I90" s="155">
        <v>644.71</v>
      </c>
      <c r="J90" s="155">
        <v>313.79</v>
      </c>
    </row>
    <row r="91" spans="1:10" ht="18.75" customHeight="1">
      <c r="A91" s="145"/>
      <c r="B91" s="147">
        <v>8</v>
      </c>
      <c r="C91" s="163">
        <v>84.8042</v>
      </c>
      <c r="D91" s="163">
        <v>84.8132</v>
      </c>
      <c r="E91" s="189">
        <f t="shared" si="9"/>
        <v>0.009000000000000341</v>
      </c>
      <c r="F91" s="190">
        <f t="shared" si="10"/>
        <v>34.986782770954534</v>
      </c>
      <c r="G91" s="191">
        <f t="shared" si="11"/>
        <v>257.23999999999995</v>
      </c>
      <c r="H91" s="192">
        <v>86</v>
      </c>
      <c r="I91" s="155">
        <v>761.4</v>
      </c>
      <c r="J91" s="155">
        <v>504.16</v>
      </c>
    </row>
    <row r="92" spans="1:10" ht="18.75" customHeight="1">
      <c r="A92" s="145"/>
      <c r="B92" s="147">
        <v>9</v>
      </c>
      <c r="C92" s="163">
        <v>87.644</v>
      </c>
      <c r="D92" s="163">
        <v>87.6536</v>
      </c>
      <c r="E92" s="189">
        <f t="shared" si="9"/>
        <v>0.009599999999991837</v>
      </c>
      <c r="F92" s="190">
        <f t="shared" si="10"/>
        <v>29.242438088250747</v>
      </c>
      <c r="G92" s="191">
        <f t="shared" si="11"/>
        <v>328.28999999999996</v>
      </c>
      <c r="H92" s="192">
        <v>87</v>
      </c>
      <c r="I92" s="155">
        <v>602.04</v>
      </c>
      <c r="J92" s="155">
        <v>273.75</v>
      </c>
    </row>
    <row r="93" spans="1:10" ht="18.75" customHeight="1">
      <c r="A93" s="145">
        <v>21219</v>
      </c>
      <c r="B93" s="147">
        <v>10</v>
      </c>
      <c r="C93" s="163">
        <v>85.0545</v>
      </c>
      <c r="D93" s="163">
        <v>85.0624</v>
      </c>
      <c r="E93" s="189">
        <f t="shared" si="9"/>
        <v>0.007899999999992247</v>
      </c>
      <c r="F93" s="190">
        <f t="shared" si="10"/>
        <v>27.38966126960527</v>
      </c>
      <c r="G93" s="191">
        <f t="shared" si="11"/>
        <v>288.42999999999995</v>
      </c>
      <c r="H93" s="192">
        <v>88</v>
      </c>
      <c r="I93" s="155">
        <v>796.17</v>
      </c>
      <c r="J93" s="155">
        <v>507.74</v>
      </c>
    </row>
    <row r="94" spans="1:10" ht="18.75" customHeight="1">
      <c r="A94" s="145"/>
      <c r="B94" s="147">
        <v>11</v>
      </c>
      <c r="C94" s="163">
        <v>86.0845</v>
      </c>
      <c r="D94" s="163">
        <v>86.0904</v>
      </c>
      <c r="E94" s="189">
        <f t="shared" si="9"/>
        <v>0.005899999999996908</v>
      </c>
      <c r="F94" s="190">
        <f t="shared" si="10"/>
        <v>19.98306519897344</v>
      </c>
      <c r="G94" s="191">
        <f t="shared" si="11"/>
        <v>295.25</v>
      </c>
      <c r="H94" s="192">
        <v>89</v>
      </c>
      <c r="I94" s="155">
        <v>642.78</v>
      </c>
      <c r="J94" s="155">
        <v>347.53</v>
      </c>
    </row>
    <row r="95" spans="1:10" ht="18.75" customHeight="1">
      <c r="A95" s="145"/>
      <c r="B95" s="147">
        <v>12</v>
      </c>
      <c r="C95" s="163">
        <v>84.8277</v>
      </c>
      <c r="D95" s="163">
        <v>84.8329</v>
      </c>
      <c r="E95" s="189">
        <f t="shared" si="9"/>
        <v>0.005200000000002092</v>
      </c>
      <c r="F95" s="190">
        <f t="shared" si="10"/>
        <v>17.372131092780847</v>
      </c>
      <c r="G95" s="191">
        <f t="shared" si="11"/>
        <v>299.33000000000004</v>
      </c>
      <c r="H95" s="192">
        <v>90</v>
      </c>
      <c r="I95" s="155">
        <v>589.21</v>
      </c>
      <c r="J95" s="155">
        <v>289.88</v>
      </c>
    </row>
    <row r="96" spans="1:10" ht="18.75" customHeight="1">
      <c r="A96" s="145">
        <v>21225</v>
      </c>
      <c r="B96" s="147">
        <v>13</v>
      </c>
      <c r="C96" s="163">
        <v>86.7427</v>
      </c>
      <c r="D96" s="163">
        <v>86.7494</v>
      </c>
      <c r="E96" s="189">
        <f t="shared" si="9"/>
        <v>0.006699999999995043</v>
      </c>
      <c r="F96" s="190">
        <f t="shared" si="10"/>
        <v>26.67303634696861</v>
      </c>
      <c r="G96" s="191">
        <f t="shared" si="11"/>
        <v>251.18999999999994</v>
      </c>
      <c r="H96" s="192">
        <v>91</v>
      </c>
      <c r="I96" s="155">
        <v>768.51</v>
      </c>
      <c r="J96" s="155">
        <v>517.32</v>
      </c>
    </row>
    <row r="97" spans="1:10" ht="18.75" customHeight="1">
      <c r="A97" s="145"/>
      <c r="B97" s="147">
        <v>14</v>
      </c>
      <c r="C97" s="163">
        <v>85.9484</v>
      </c>
      <c r="D97" s="163">
        <v>85.9507</v>
      </c>
      <c r="E97" s="189">
        <f t="shared" si="9"/>
        <v>0.002299999999991087</v>
      </c>
      <c r="F97" s="190">
        <f t="shared" si="10"/>
        <v>7.981399868102465</v>
      </c>
      <c r="G97" s="191">
        <f t="shared" si="11"/>
        <v>288.16999999999996</v>
      </c>
      <c r="H97" s="192">
        <v>92</v>
      </c>
      <c r="I97" s="155">
        <v>612.27</v>
      </c>
      <c r="J97" s="155">
        <v>324.1</v>
      </c>
    </row>
    <row r="98" spans="1:10" ht="18.75" customHeight="1">
      <c r="A98" s="145"/>
      <c r="B98" s="147">
        <v>15</v>
      </c>
      <c r="C98" s="163">
        <v>86.9953</v>
      </c>
      <c r="D98" s="163">
        <v>87.0038</v>
      </c>
      <c r="E98" s="189">
        <f t="shared" si="9"/>
        <v>0.008499999999997954</v>
      </c>
      <c r="F98" s="190">
        <f t="shared" si="10"/>
        <v>28.294663959248876</v>
      </c>
      <c r="G98" s="191">
        <f t="shared" si="11"/>
        <v>300.40999999999997</v>
      </c>
      <c r="H98" s="192">
        <v>93</v>
      </c>
      <c r="I98" s="155">
        <v>671.89</v>
      </c>
      <c r="J98" s="155">
        <v>371.48</v>
      </c>
    </row>
    <row r="99" spans="1:10" ht="18.75" customHeight="1">
      <c r="A99" s="145">
        <v>21232</v>
      </c>
      <c r="B99" s="147">
        <v>16</v>
      </c>
      <c r="C99" s="163">
        <v>86.1546</v>
      </c>
      <c r="D99" s="163">
        <v>86.1559</v>
      </c>
      <c r="E99" s="189">
        <f t="shared" si="9"/>
        <v>0.001300000000000523</v>
      </c>
      <c r="F99" s="190">
        <f t="shared" si="10"/>
        <v>4.2881646655248815</v>
      </c>
      <c r="G99" s="191">
        <f t="shared" si="11"/>
        <v>303.15999999999997</v>
      </c>
      <c r="H99" s="192">
        <v>94</v>
      </c>
      <c r="I99" s="155">
        <v>695.14</v>
      </c>
      <c r="J99" s="155">
        <v>391.98</v>
      </c>
    </row>
    <row r="100" spans="1:10" ht="18.75" customHeight="1">
      <c r="A100" s="145"/>
      <c r="B100" s="147">
        <v>17</v>
      </c>
      <c r="C100" s="163">
        <v>87.2426</v>
      </c>
      <c r="D100" s="163">
        <v>87.2454</v>
      </c>
      <c r="E100" s="189">
        <f t="shared" si="9"/>
        <v>0.0028000000000076852</v>
      </c>
      <c r="F100" s="190">
        <f t="shared" si="10"/>
        <v>10.436857015087536</v>
      </c>
      <c r="G100" s="191">
        <f t="shared" si="11"/>
        <v>268.2800000000001</v>
      </c>
      <c r="H100" s="192">
        <v>95</v>
      </c>
      <c r="I100" s="155">
        <v>816.34</v>
      </c>
      <c r="J100" s="155">
        <v>548.06</v>
      </c>
    </row>
    <row r="101" spans="1:10" ht="18.75" customHeight="1">
      <c r="A101" s="145"/>
      <c r="B101" s="147">
        <v>18</v>
      </c>
      <c r="C101" s="163">
        <v>85.1708</v>
      </c>
      <c r="D101" s="163">
        <v>85.1769</v>
      </c>
      <c r="E101" s="189">
        <f t="shared" si="9"/>
        <v>0.006100000000003547</v>
      </c>
      <c r="F101" s="190">
        <f t="shared" si="10"/>
        <v>22.15925603023666</v>
      </c>
      <c r="G101" s="191">
        <f t="shared" si="11"/>
        <v>275.28</v>
      </c>
      <c r="H101" s="192">
        <v>96</v>
      </c>
      <c r="I101" s="155">
        <v>828.77</v>
      </c>
      <c r="J101" s="155">
        <v>553.49</v>
      </c>
    </row>
    <row r="102" spans="1:10" ht="18.75" customHeight="1">
      <c r="A102" s="145">
        <v>21249</v>
      </c>
      <c r="B102" s="147">
        <v>10</v>
      </c>
      <c r="C102" s="163">
        <v>85.0829</v>
      </c>
      <c r="D102" s="163">
        <v>85.0869</v>
      </c>
      <c r="E102" s="189">
        <f t="shared" si="9"/>
        <v>0.0040000000000048885</v>
      </c>
      <c r="F102" s="190">
        <f t="shared" si="10"/>
        <v>12.873740787244982</v>
      </c>
      <c r="G102" s="191">
        <f t="shared" si="11"/>
        <v>310.71000000000004</v>
      </c>
      <c r="H102" s="192">
        <v>97</v>
      </c>
      <c r="I102" s="155">
        <v>676.71</v>
      </c>
      <c r="J102" s="155">
        <v>366</v>
      </c>
    </row>
    <row r="103" spans="1:10" ht="18.75" customHeight="1">
      <c r="A103" s="145"/>
      <c r="B103" s="147">
        <v>11</v>
      </c>
      <c r="C103" s="163">
        <v>86.1047</v>
      </c>
      <c r="D103" s="163">
        <v>86.1124</v>
      </c>
      <c r="E103" s="189">
        <f t="shared" si="9"/>
        <v>0.007699999999999818</v>
      </c>
      <c r="F103" s="190">
        <f t="shared" si="10"/>
        <v>25.15435627715468</v>
      </c>
      <c r="G103" s="191">
        <f t="shared" si="11"/>
        <v>306.10999999999996</v>
      </c>
      <c r="H103" s="192">
        <v>98</v>
      </c>
      <c r="I103" s="155">
        <v>634.66</v>
      </c>
      <c r="J103" s="155">
        <v>328.55</v>
      </c>
    </row>
    <row r="104" spans="1:10" ht="18.75" customHeight="1">
      <c r="A104" s="145"/>
      <c r="B104" s="147">
        <v>12</v>
      </c>
      <c r="C104" s="163">
        <v>84.8508</v>
      </c>
      <c r="D104" s="163">
        <v>84.8515</v>
      </c>
      <c r="E104" s="189">
        <f t="shared" si="9"/>
        <v>0.0006999999999948159</v>
      </c>
      <c r="F104" s="190">
        <f t="shared" si="10"/>
        <v>2.654431003734465</v>
      </c>
      <c r="G104" s="191">
        <f t="shared" si="11"/>
        <v>263.71000000000004</v>
      </c>
      <c r="H104" s="192">
        <v>99</v>
      </c>
      <c r="I104" s="155">
        <v>789.87</v>
      </c>
      <c r="J104" s="155">
        <v>526.16</v>
      </c>
    </row>
    <row r="105" spans="1:10" ht="18.75" customHeight="1">
      <c r="A105" s="145">
        <v>21253</v>
      </c>
      <c r="B105" s="147">
        <v>13</v>
      </c>
      <c r="C105" s="163">
        <v>86.7277</v>
      </c>
      <c r="D105" s="163">
        <v>86.7321</v>
      </c>
      <c r="E105" s="189">
        <f t="shared" si="9"/>
        <v>0.004400000000003956</v>
      </c>
      <c r="F105" s="190">
        <f t="shared" si="10"/>
        <v>16.30052235766294</v>
      </c>
      <c r="G105" s="191">
        <f t="shared" si="11"/>
        <v>269.92999999999995</v>
      </c>
      <c r="H105" s="192">
        <v>100</v>
      </c>
      <c r="I105" s="155">
        <v>650.8</v>
      </c>
      <c r="J105" s="155">
        <v>380.87</v>
      </c>
    </row>
    <row r="106" spans="1:10" ht="18.75" customHeight="1">
      <c r="A106" s="145"/>
      <c r="B106" s="147">
        <v>14</v>
      </c>
      <c r="C106" s="163">
        <v>85.9313</v>
      </c>
      <c r="D106" s="163">
        <v>85.9358</v>
      </c>
      <c r="E106" s="189">
        <f t="shared" si="9"/>
        <v>0.004500000000007276</v>
      </c>
      <c r="F106" s="190">
        <f t="shared" si="10"/>
        <v>17.729099361781085</v>
      </c>
      <c r="G106" s="191">
        <f t="shared" si="11"/>
        <v>253.82000000000005</v>
      </c>
      <c r="H106" s="192">
        <v>101</v>
      </c>
      <c r="I106" s="155">
        <v>607.21</v>
      </c>
      <c r="J106" s="155">
        <v>353.39</v>
      </c>
    </row>
    <row r="107" spans="1:10" ht="18.75" customHeight="1">
      <c r="A107" s="145"/>
      <c r="B107" s="147">
        <v>15</v>
      </c>
      <c r="C107" s="163">
        <v>86.9797</v>
      </c>
      <c r="D107" s="163">
        <v>86.985</v>
      </c>
      <c r="E107" s="189">
        <f t="shared" si="9"/>
        <v>0.0053000000000054115</v>
      </c>
      <c r="F107" s="190">
        <f t="shared" si="10"/>
        <v>22.098065376940504</v>
      </c>
      <c r="G107" s="191">
        <f t="shared" si="11"/>
        <v>239.84000000000003</v>
      </c>
      <c r="H107" s="192">
        <v>102</v>
      </c>
      <c r="I107" s="155">
        <v>754.87</v>
      </c>
      <c r="J107" s="155">
        <v>515.03</v>
      </c>
    </row>
    <row r="108" spans="1:10" ht="18.75" customHeight="1">
      <c r="A108" s="145">
        <v>21267</v>
      </c>
      <c r="B108" s="147">
        <v>16</v>
      </c>
      <c r="C108" s="163">
        <v>86.1243</v>
      </c>
      <c r="D108" s="163">
        <v>86.1254</v>
      </c>
      <c r="E108" s="189">
        <f t="shared" si="9"/>
        <v>0.0010999999999938836</v>
      </c>
      <c r="F108" s="190">
        <f t="shared" si="10"/>
        <v>3.7574722459227443</v>
      </c>
      <c r="G108" s="191">
        <f t="shared" si="11"/>
        <v>292.75000000000006</v>
      </c>
      <c r="H108" s="192">
        <v>103</v>
      </c>
      <c r="I108" s="155">
        <v>677.21</v>
      </c>
      <c r="J108" s="155">
        <v>384.46</v>
      </c>
    </row>
    <row r="109" spans="1:10" ht="18.75" customHeight="1">
      <c r="A109" s="145"/>
      <c r="B109" s="147">
        <v>17</v>
      </c>
      <c r="C109" s="163">
        <v>87.2228</v>
      </c>
      <c r="D109" s="163">
        <v>87.2261</v>
      </c>
      <c r="E109" s="189">
        <f t="shared" si="9"/>
        <v>0.003299999999995862</v>
      </c>
      <c r="F109" s="190">
        <f t="shared" si="10"/>
        <v>14.083905936562086</v>
      </c>
      <c r="G109" s="191">
        <f t="shared" si="11"/>
        <v>234.30999999999995</v>
      </c>
      <c r="H109" s="192">
        <v>104</v>
      </c>
      <c r="I109" s="155">
        <v>791.26</v>
      </c>
      <c r="J109" s="155">
        <v>556.95</v>
      </c>
    </row>
    <row r="110" spans="1:10" ht="18.75" customHeight="1">
      <c r="A110" s="193"/>
      <c r="B110" s="194">
        <v>18</v>
      </c>
      <c r="C110" s="195">
        <v>85.1505</v>
      </c>
      <c r="D110" s="195">
        <v>85.1524</v>
      </c>
      <c r="E110" s="196">
        <f t="shared" si="9"/>
        <v>0.00190000000000623</v>
      </c>
      <c r="F110" s="197">
        <f t="shared" si="10"/>
        <v>7.309941520491805</v>
      </c>
      <c r="G110" s="198">
        <f t="shared" si="11"/>
        <v>259.92</v>
      </c>
      <c r="H110" s="199">
        <v>105</v>
      </c>
      <c r="I110" s="200">
        <v>679.75</v>
      </c>
      <c r="J110" s="200">
        <v>419.83</v>
      </c>
    </row>
    <row r="111" spans="1:10" ht="18.75" customHeight="1">
      <c r="A111" s="201">
        <v>21277</v>
      </c>
      <c r="B111" s="202">
        <v>1</v>
      </c>
      <c r="C111" s="203">
        <v>85.3962</v>
      </c>
      <c r="D111" s="203">
        <v>85.3991</v>
      </c>
      <c r="E111" s="204">
        <f t="shared" si="9"/>
        <v>0.002900000000011005</v>
      </c>
      <c r="F111" s="205">
        <f t="shared" si="10"/>
        <v>11.219436706944462</v>
      </c>
      <c r="G111" s="206">
        <f t="shared" si="11"/>
        <v>258.48</v>
      </c>
      <c r="H111" s="202">
        <v>1</v>
      </c>
      <c r="I111" s="207">
        <v>814.75</v>
      </c>
      <c r="J111" s="207">
        <v>556.27</v>
      </c>
    </row>
    <row r="112" spans="1:10" ht="18.75" customHeight="1">
      <c r="A112" s="145"/>
      <c r="B112" s="147">
        <v>2</v>
      </c>
      <c r="C112" s="163">
        <v>87.4731</v>
      </c>
      <c r="D112" s="163">
        <v>87.4735</v>
      </c>
      <c r="E112" s="189">
        <f t="shared" si="9"/>
        <v>0.00039999999999906777</v>
      </c>
      <c r="F112" s="190">
        <f t="shared" si="10"/>
        <v>1.4825247396281374</v>
      </c>
      <c r="G112" s="191">
        <f t="shared" si="11"/>
        <v>269.81</v>
      </c>
      <c r="H112" s="147">
        <v>2</v>
      </c>
      <c r="I112" s="155">
        <v>740.12</v>
      </c>
      <c r="J112" s="155">
        <v>470.31</v>
      </c>
    </row>
    <row r="113" spans="1:10" ht="23.25">
      <c r="A113" s="145"/>
      <c r="B113" s="202">
        <v>3</v>
      </c>
      <c r="C113" s="163">
        <v>85.8735</v>
      </c>
      <c r="D113" s="163">
        <v>85.8804</v>
      </c>
      <c r="E113" s="189">
        <f t="shared" si="9"/>
        <v>0.006899999999987472</v>
      </c>
      <c r="F113" s="190">
        <f t="shared" si="10"/>
        <v>25.64865065789707</v>
      </c>
      <c r="G113" s="191">
        <f t="shared" si="11"/>
        <v>269.0200000000001</v>
      </c>
      <c r="H113" s="202">
        <v>3</v>
      </c>
      <c r="I113" s="155">
        <v>782.2</v>
      </c>
      <c r="J113" s="155">
        <v>513.18</v>
      </c>
    </row>
    <row r="114" spans="1:10" ht="23.25">
      <c r="A114" s="145">
        <v>21304</v>
      </c>
      <c r="B114" s="147">
        <v>4</v>
      </c>
      <c r="C114" s="163">
        <v>85.0331</v>
      </c>
      <c r="D114" s="163">
        <v>85.0339</v>
      </c>
      <c r="E114" s="189">
        <f t="shared" si="9"/>
        <v>0.0007999999999981355</v>
      </c>
      <c r="F114" s="190">
        <f t="shared" si="10"/>
        <v>2.7773920288784044</v>
      </c>
      <c r="G114" s="191">
        <f t="shared" si="11"/>
        <v>288.03999999999996</v>
      </c>
      <c r="H114" s="147">
        <v>4</v>
      </c>
      <c r="I114" s="155">
        <v>653.03</v>
      </c>
      <c r="J114" s="155">
        <v>364.99</v>
      </c>
    </row>
    <row r="115" spans="1:10" ht="23.25">
      <c r="A115" s="145"/>
      <c r="B115" s="202">
        <v>5</v>
      </c>
      <c r="C115" s="163">
        <v>85.063</v>
      </c>
      <c r="D115" s="163">
        <v>85.0653</v>
      </c>
      <c r="E115" s="189">
        <f t="shared" si="9"/>
        <v>0.002299999999991087</v>
      </c>
      <c r="F115" s="190">
        <f t="shared" si="10"/>
        <v>8.764575870707596</v>
      </c>
      <c r="G115" s="191">
        <f t="shared" si="11"/>
        <v>262.41999999999996</v>
      </c>
      <c r="H115" s="202">
        <v>5</v>
      </c>
      <c r="I115" s="155">
        <v>633.04</v>
      </c>
      <c r="J115" s="155">
        <v>370.62</v>
      </c>
    </row>
    <row r="116" spans="1:10" ht="23.25">
      <c r="A116" s="145"/>
      <c r="B116" s="147">
        <v>6</v>
      </c>
      <c r="C116" s="163">
        <v>87.4023</v>
      </c>
      <c r="D116" s="163">
        <v>87.4061</v>
      </c>
      <c r="E116" s="189">
        <f t="shared" si="9"/>
        <v>0.0037999999999982492</v>
      </c>
      <c r="F116" s="190">
        <f t="shared" si="10"/>
        <v>15.676567656758456</v>
      </c>
      <c r="G116" s="191">
        <f t="shared" si="11"/>
        <v>242.39999999999998</v>
      </c>
      <c r="H116" s="147">
        <v>6</v>
      </c>
      <c r="I116" s="155">
        <v>751.03</v>
      </c>
      <c r="J116" s="155">
        <v>508.63</v>
      </c>
    </row>
    <row r="117" spans="1:10" ht="23.25">
      <c r="A117" s="145">
        <v>21311</v>
      </c>
      <c r="B117" s="147">
        <v>10</v>
      </c>
      <c r="C117" s="163">
        <v>85.0698</v>
      </c>
      <c r="D117" s="163">
        <v>85.0825</v>
      </c>
      <c r="E117" s="189">
        <f t="shared" si="9"/>
        <v>0.01269999999999527</v>
      </c>
      <c r="F117" s="190">
        <f t="shared" si="10"/>
        <v>43.764430200886565</v>
      </c>
      <c r="G117" s="191">
        <f t="shared" si="11"/>
        <v>290.18999999999994</v>
      </c>
      <c r="H117" s="202">
        <v>7</v>
      </c>
      <c r="I117" s="155">
        <v>671.06</v>
      </c>
      <c r="J117" s="155">
        <v>380.87</v>
      </c>
    </row>
    <row r="118" spans="1:10" ht="23.25">
      <c r="A118" s="145"/>
      <c r="B118" s="147">
        <v>11</v>
      </c>
      <c r="C118" s="163">
        <v>86.0615</v>
      </c>
      <c r="D118" s="163">
        <v>86.0753</v>
      </c>
      <c r="E118" s="189">
        <f t="shared" si="9"/>
        <v>0.013800000000003365</v>
      </c>
      <c r="F118" s="190">
        <f t="shared" si="10"/>
        <v>47.039574598641174</v>
      </c>
      <c r="G118" s="191">
        <f t="shared" si="11"/>
        <v>293.37000000000006</v>
      </c>
      <c r="H118" s="147">
        <v>8</v>
      </c>
      <c r="I118" s="155">
        <v>659.44</v>
      </c>
      <c r="J118" s="155">
        <v>366.07</v>
      </c>
    </row>
    <row r="119" spans="1:10" ht="23.25">
      <c r="A119" s="145"/>
      <c r="B119" s="147">
        <v>12</v>
      </c>
      <c r="C119" s="163">
        <v>84.7606</v>
      </c>
      <c r="D119" s="163">
        <v>84.7728</v>
      </c>
      <c r="E119" s="189">
        <f t="shared" si="9"/>
        <v>0.012200000000007094</v>
      </c>
      <c r="F119" s="190">
        <f t="shared" si="10"/>
        <v>38.00504657177999</v>
      </c>
      <c r="G119" s="191">
        <f t="shared" si="11"/>
        <v>321.01</v>
      </c>
      <c r="H119" s="202">
        <v>9</v>
      </c>
      <c r="I119" s="155">
        <v>649.52</v>
      </c>
      <c r="J119" s="155">
        <v>328.51</v>
      </c>
    </row>
    <row r="120" spans="1:10" ht="23.25">
      <c r="A120" s="145">
        <v>21316</v>
      </c>
      <c r="B120" s="147">
        <v>13</v>
      </c>
      <c r="C120" s="163">
        <v>86.7386</v>
      </c>
      <c r="D120" s="163">
        <v>86.7395</v>
      </c>
      <c r="E120" s="189">
        <f t="shared" si="9"/>
        <v>0.0009000000000014552</v>
      </c>
      <c r="F120" s="190">
        <f t="shared" si="10"/>
        <v>3.4714186530951756</v>
      </c>
      <c r="G120" s="191">
        <f t="shared" si="11"/>
        <v>259.26</v>
      </c>
      <c r="H120" s="147">
        <v>10</v>
      </c>
      <c r="I120" s="155">
        <v>785.46</v>
      </c>
      <c r="J120" s="155">
        <v>526.2</v>
      </c>
    </row>
    <row r="121" spans="1:10" ht="23.25">
      <c r="A121" s="145"/>
      <c r="B121" s="147">
        <v>14</v>
      </c>
      <c r="C121" s="163">
        <v>85.9357</v>
      </c>
      <c r="D121" s="163">
        <v>85.937</v>
      </c>
      <c r="E121" s="189">
        <f t="shared" si="9"/>
        <v>0.001300000000000523</v>
      </c>
      <c r="F121" s="190">
        <f t="shared" si="10"/>
        <v>5.576287908036387</v>
      </c>
      <c r="G121" s="191">
        <f t="shared" si="11"/>
        <v>233.13</v>
      </c>
      <c r="H121" s="202">
        <v>11</v>
      </c>
      <c r="I121" s="155">
        <v>790.12</v>
      </c>
      <c r="J121" s="155">
        <v>556.99</v>
      </c>
    </row>
    <row r="122" spans="1:10" ht="23.25">
      <c r="A122" s="145"/>
      <c r="B122" s="147">
        <v>15</v>
      </c>
      <c r="C122" s="163">
        <v>87.0081</v>
      </c>
      <c r="D122" s="163">
        <v>87.0088</v>
      </c>
      <c r="E122" s="189">
        <f t="shared" si="9"/>
        <v>0.0006999999999948159</v>
      </c>
      <c r="F122" s="190">
        <f t="shared" si="10"/>
        <v>2.201257861618918</v>
      </c>
      <c r="G122" s="191">
        <f t="shared" si="11"/>
        <v>318</v>
      </c>
      <c r="H122" s="147">
        <v>12</v>
      </c>
      <c r="I122" s="155">
        <v>591.64</v>
      </c>
      <c r="J122" s="155">
        <v>273.64</v>
      </c>
    </row>
    <row r="123" spans="1:10" ht="23.25">
      <c r="A123" s="145">
        <v>21330</v>
      </c>
      <c r="B123" s="147">
        <v>16</v>
      </c>
      <c r="C123" s="163">
        <v>86.1607</v>
      </c>
      <c r="D123" s="163">
        <v>86.1737</v>
      </c>
      <c r="E123" s="189">
        <f t="shared" si="9"/>
        <v>0.012999999999991019</v>
      </c>
      <c r="F123" s="190">
        <f t="shared" si="10"/>
        <v>42.2489437763764</v>
      </c>
      <c r="G123" s="191">
        <f t="shared" si="11"/>
        <v>307.7</v>
      </c>
      <c r="H123" s="202">
        <v>13</v>
      </c>
      <c r="I123" s="155">
        <v>682.63</v>
      </c>
      <c r="J123" s="155">
        <v>374.93</v>
      </c>
    </row>
    <row r="124" spans="1:10" ht="23.25">
      <c r="A124" s="145"/>
      <c r="B124" s="147">
        <v>17</v>
      </c>
      <c r="C124" s="163">
        <v>87.228</v>
      </c>
      <c r="D124" s="163">
        <v>87.2395</v>
      </c>
      <c r="E124" s="189">
        <f t="shared" si="9"/>
        <v>0.011500000000012278</v>
      </c>
      <c r="F124" s="190">
        <f t="shared" si="10"/>
        <v>40.67053331451506</v>
      </c>
      <c r="G124" s="191">
        <f t="shared" si="11"/>
        <v>282.76</v>
      </c>
      <c r="H124" s="147">
        <v>14</v>
      </c>
      <c r="I124" s="155">
        <v>783.27</v>
      </c>
      <c r="J124" s="155">
        <v>500.51</v>
      </c>
    </row>
    <row r="125" spans="1:10" ht="23.25">
      <c r="A125" s="145"/>
      <c r="B125" s="147">
        <v>18</v>
      </c>
      <c r="C125" s="163">
        <v>85.1555</v>
      </c>
      <c r="D125" s="163">
        <v>85.1656</v>
      </c>
      <c r="E125" s="189">
        <f t="shared" si="9"/>
        <v>0.010099999999994225</v>
      </c>
      <c r="F125" s="190">
        <f t="shared" si="10"/>
        <v>38.87456218003242</v>
      </c>
      <c r="G125" s="191">
        <f t="shared" si="11"/>
        <v>259.81000000000006</v>
      </c>
      <c r="H125" s="202">
        <v>15</v>
      </c>
      <c r="I125" s="155">
        <v>804.69</v>
      </c>
      <c r="J125" s="155">
        <v>544.88</v>
      </c>
    </row>
    <row r="126" spans="1:10" ht="23.25">
      <c r="A126" s="145">
        <v>21338</v>
      </c>
      <c r="B126" s="147">
        <v>1</v>
      </c>
      <c r="C126" s="163">
        <v>85.408</v>
      </c>
      <c r="D126" s="163">
        <v>85.4199</v>
      </c>
      <c r="E126" s="189">
        <f t="shared" si="9"/>
        <v>0.011899999999997135</v>
      </c>
      <c r="F126" s="190">
        <f t="shared" si="10"/>
        <v>37.45318352059024</v>
      </c>
      <c r="G126" s="191">
        <f t="shared" si="11"/>
        <v>317.72999999999996</v>
      </c>
      <c r="H126" s="147">
        <v>16</v>
      </c>
      <c r="I126" s="155">
        <v>765.18</v>
      </c>
      <c r="J126" s="155">
        <v>447.45</v>
      </c>
    </row>
    <row r="127" spans="1:10" ht="23.25">
      <c r="A127" s="145"/>
      <c r="B127" s="147">
        <v>2</v>
      </c>
      <c r="C127" s="163">
        <v>87.4811</v>
      </c>
      <c r="D127" s="163">
        <v>87.4981</v>
      </c>
      <c r="E127" s="189">
        <f t="shared" si="9"/>
        <v>0.016999999999995907</v>
      </c>
      <c r="F127" s="190">
        <f t="shared" si="10"/>
        <v>53.50118017307917</v>
      </c>
      <c r="G127" s="191">
        <f t="shared" si="11"/>
        <v>317.75</v>
      </c>
      <c r="H127" s="202">
        <v>17</v>
      </c>
      <c r="I127" s="155">
        <v>677.63</v>
      </c>
      <c r="J127" s="155">
        <v>359.88</v>
      </c>
    </row>
    <row r="128" spans="1:10" ht="23.25">
      <c r="A128" s="145"/>
      <c r="B128" s="147">
        <v>3</v>
      </c>
      <c r="C128" s="163">
        <v>85.8566</v>
      </c>
      <c r="D128" s="163">
        <v>85.875</v>
      </c>
      <c r="E128" s="189">
        <f t="shared" si="9"/>
        <v>0.01839999999999975</v>
      </c>
      <c r="F128" s="190">
        <f t="shared" si="10"/>
        <v>55.71030640668448</v>
      </c>
      <c r="G128" s="191">
        <f t="shared" si="11"/>
        <v>330.28</v>
      </c>
      <c r="H128" s="147">
        <v>18</v>
      </c>
      <c r="I128" s="155">
        <v>688.56</v>
      </c>
      <c r="J128" s="155">
        <v>358.28</v>
      </c>
    </row>
    <row r="129" spans="1:10" ht="23.25">
      <c r="A129" s="145">
        <v>21344</v>
      </c>
      <c r="B129" s="147">
        <v>4</v>
      </c>
      <c r="C129" s="163">
        <v>85.0093</v>
      </c>
      <c r="D129" s="163">
        <v>85.0457</v>
      </c>
      <c r="E129" s="189">
        <f t="shared" si="9"/>
        <v>0.03640000000000043</v>
      </c>
      <c r="F129" s="190">
        <f t="shared" si="10"/>
        <v>115.90880142657122</v>
      </c>
      <c r="G129" s="191">
        <f t="shared" si="11"/>
        <v>314.04</v>
      </c>
      <c r="H129" s="202">
        <v>19</v>
      </c>
      <c r="I129" s="155">
        <v>679.21</v>
      </c>
      <c r="J129" s="155">
        <v>365.17</v>
      </c>
    </row>
    <row r="130" spans="1:10" ht="23.25">
      <c r="A130" s="145"/>
      <c r="B130" s="147">
        <v>5</v>
      </c>
      <c r="C130" s="163">
        <v>85.0424</v>
      </c>
      <c r="D130" s="163">
        <v>85.0742</v>
      </c>
      <c r="E130" s="189">
        <f t="shared" si="9"/>
        <v>0.03180000000000405</v>
      </c>
      <c r="F130" s="190">
        <f t="shared" si="10"/>
        <v>98.65359558231694</v>
      </c>
      <c r="G130" s="191">
        <f t="shared" si="11"/>
        <v>322.34000000000003</v>
      </c>
      <c r="H130" s="147">
        <v>20</v>
      </c>
      <c r="I130" s="155">
        <v>845.35</v>
      </c>
      <c r="J130" s="155">
        <v>523.01</v>
      </c>
    </row>
    <row r="131" spans="1:10" ht="23.25">
      <c r="A131" s="145"/>
      <c r="B131" s="147">
        <v>6</v>
      </c>
      <c r="C131" s="163">
        <v>87.3986</v>
      </c>
      <c r="D131" s="163">
        <v>87.4327</v>
      </c>
      <c r="E131" s="189">
        <f t="shared" si="9"/>
        <v>0.034099999999995134</v>
      </c>
      <c r="F131" s="190">
        <f t="shared" si="10"/>
        <v>114.70281543272604</v>
      </c>
      <c r="G131" s="191">
        <f t="shared" si="11"/>
        <v>297.2900000000001</v>
      </c>
      <c r="H131" s="202">
        <v>21</v>
      </c>
      <c r="I131" s="155">
        <v>814.83</v>
      </c>
      <c r="J131" s="155">
        <v>517.54</v>
      </c>
    </row>
    <row r="132" spans="1:10" ht="23.25">
      <c r="A132" s="145">
        <v>21358</v>
      </c>
      <c r="B132" s="147">
        <v>7</v>
      </c>
      <c r="C132" s="163">
        <v>86.446</v>
      </c>
      <c r="D132" s="163">
        <v>86.5567</v>
      </c>
      <c r="E132" s="189">
        <f t="shared" si="9"/>
        <v>0.11070000000000846</v>
      </c>
      <c r="F132" s="190">
        <f t="shared" si="10"/>
        <v>415.5873409168016</v>
      </c>
      <c r="G132" s="191">
        <f t="shared" si="11"/>
        <v>266.37</v>
      </c>
      <c r="H132" s="147">
        <v>22</v>
      </c>
      <c r="I132" s="155">
        <v>782.87</v>
      </c>
      <c r="J132" s="155">
        <v>516.5</v>
      </c>
    </row>
    <row r="133" spans="1:10" ht="23.25">
      <c r="A133" s="145"/>
      <c r="B133" s="147">
        <v>8</v>
      </c>
      <c r="C133" s="163">
        <v>84.7985</v>
      </c>
      <c r="D133" s="163">
        <v>84.903</v>
      </c>
      <c r="E133" s="189">
        <f t="shared" si="9"/>
        <v>0.10450000000000159</v>
      </c>
      <c r="F133" s="190">
        <f t="shared" si="10"/>
        <v>373.66802545949224</v>
      </c>
      <c r="G133" s="191">
        <f t="shared" si="11"/>
        <v>279.65999999999997</v>
      </c>
      <c r="H133" s="202">
        <v>23</v>
      </c>
      <c r="I133" s="155">
        <v>828.03</v>
      </c>
      <c r="J133" s="155">
        <v>548.37</v>
      </c>
    </row>
    <row r="134" spans="1:10" ht="23.25">
      <c r="A134" s="145"/>
      <c r="B134" s="147">
        <v>9</v>
      </c>
      <c r="C134" s="163">
        <v>87.6566</v>
      </c>
      <c r="D134" s="163">
        <v>87.7748</v>
      </c>
      <c r="E134" s="189">
        <f t="shared" si="9"/>
        <v>0.11820000000000164</v>
      </c>
      <c r="F134" s="190">
        <f t="shared" si="10"/>
        <v>332.21844346384563</v>
      </c>
      <c r="G134" s="191">
        <f t="shared" si="11"/>
        <v>355.78999999999996</v>
      </c>
      <c r="H134" s="147">
        <v>24</v>
      </c>
      <c r="I134" s="155">
        <v>638.55</v>
      </c>
      <c r="J134" s="155">
        <v>282.76</v>
      </c>
    </row>
    <row r="135" spans="1:10" ht="23.25">
      <c r="A135" s="145">
        <v>21375</v>
      </c>
      <c r="B135" s="147">
        <v>28</v>
      </c>
      <c r="C135" s="163">
        <v>87.2176</v>
      </c>
      <c r="D135" s="163">
        <v>87.2707</v>
      </c>
      <c r="E135" s="189">
        <f t="shared" si="9"/>
        <v>0.05310000000000059</v>
      </c>
      <c r="F135" s="190">
        <f t="shared" si="10"/>
        <v>165.68896655017656</v>
      </c>
      <c r="G135" s="191">
        <f t="shared" si="11"/>
        <v>320.48</v>
      </c>
      <c r="H135" s="202">
        <v>25</v>
      </c>
      <c r="I135" s="155">
        <v>680.83</v>
      </c>
      <c r="J135" s="155">
        <v>360.35</v>
      </c>
    </row>
    <row r="136" spans="1:10" ht="23.25">
      <c r="A136" s="145"/>
      <c r="B136" s="147">
        <v>29</v>
      </c>
      <c r="C136" s="163">
        <v>85.2598</v>
      </c>
      <c r="D136" s="163">
        <v>85.3108</v>
      </c>
      <c r="E136" s="189">
        <f t="shared" si="9"/>
        <v>0.05100000000000193</v>
      </c>
      <c r="F136" s="190">
        <f t="shared" si="10"/>
        <v>166.50886414836245</v>
      </c>
      <c r="G136" s="191">
        <f t="shared" si="11"/>
        <v>306.29</v>
      </c>
      <c r="H136" s="147">
        <v>26</v>
      </c>
      <c r="I136" s="155">
        <v>681.38</v>
      </c>
      <c r="J136" s="155">
        <v>375.09</v>
      </c>
    </row>
    <row r="137" spans="1:10" ht="23.25">
      <c r="A137" s="145"/>
      <c r="B137" s="147">
        <v>30</v>
      </c>
      <c r="C137" s="163">
        <v>84.9929</v>
      </c>
      <c r="D137" s="163">
        <v>85.0385</v>
      </c>
      <c r="E137" s="189">
        <f t="shared" si="9"/>
        <v>0.0455999999999932</v>
      </c>
      <c r="F137" s="190">
        <f t="shared" si="10"/>
        <v>177.25258493350378</v>
      </c>
      <c r="G137" s="191">
        <f t="shared" si="11"/>
        <v>257.2600000000001</v>
      </c>
      <c r="H137" s="202">
        <v>27</v>
      </c>
      <c r="I137" s="155">
        <v>783.57</v>
      </c>
      <c r="J137" s="155">
        <v>526.31</v>
      </c>
    </row>
    <row r="138" spans="1:10" ht="23.25">
      <c r="A138" s="145">
        <v>21379</v>
      </c>
      <c r="B138" s="147">
        <v>31</v>
      </c>
      <c r="C138" s="163">
        <v>84.8649</v>
      </c>
      <c r="D138" s="163">
        <v>84.9873</v>
      </c>
      <c r="E138" s="189">
        <f t="shared" si="9"/>
        <v>0.12239999999999895</v>
      </c>
      <c r="F138" s="190">
        <f t="shared" si="10"/>
        <v>556.1613958560475</v>
      </c>
      <c r="G138" s="191">
        <f t="shared" si="11"/>
        <v>220.08000000000004</v>
      </c>
      <c r="H138" s="147">
        <v>28</v>
      </c>
      <c r="I138" s="155">
        <v>794</v>
      </c>
      <c r="J138" s="155">
        <v>573.92</v>
      </c>
    </row>
    <row r="139" spans="1:10" ht="23.25">
      <c r="A139" s="145"/>
      <c r="B139" s="147">
        <v>32</v>
      </c>
      <c r="C139" s="163">
        <v>85.0434</v>
      </c>
      <c r="D139" s="163">
        <v>85.2257</v>
      </c>
      <c r="E139" s="189">
        <f t="shared" si="9"/>
        <v>0.1822999999999979</v>
      </c>
      <c r="F139" s="190">
        <f t="shared" si="10"/>
        <v>566.3777301394908</v>
      </c>
      <c r="G139" s="191">
        <f t="shared" si="11"/>
        <v>321.87</v>
      </c>
      <c r="H139" s="202">
        <v>29</v>
      </c>
      <c r="I139" s="155">
        <v>688.87</v>
      </c>
      <c r="J139" s="155">
        <v>367</v>
      </c>
    </row>
    <row r="140" spans="1:10" ht="23.25">
      <c r="A140" s="145"/>
      <c r="B140" s="147">
        <v>33</v>
      </c>
      <c r="C140" s="163">
        <v>85.9641</v>
      </c>
      <c r="D140" s="163">
        <v>86.1353</v>
      </c>
      <c r="E140" s="189">
        <f t="shared" si="9"/>
        <v>0.1711999999999989</v>
      </c>
      <c r="F140" s="190">
        <f t="shared" si="10"/>
        <v>563.1949470359856</v>
      </c>
      <c r="G140" s="191">
        <f t="shared" si="11"/>
        <v>303.97999999999996</v>
      </c>
      <c r="H140" s="147">
        <v>30</v>
      </c>
      <c r="I140" s="155">
        <v>577.81</v>
      </c>
      <c r="J140" s="155">
        <v>273.83</v>
      </c>
    </row>
    <row r="141" spans="1:10" ht="23.25">
      <c r="A141" s="145">
        <v>21395</v>
      </c>
      <c r="B141" s="147">
        <v>34</v>
      </c>
      <c r="C141" s="163">
        <v>83.7169</v>
      </c>
      <c r="D141" s="163">
        <v>83.7973</v>
      </c>
      <c r="E141" s="189">
        <f t="shared" si="9"/>
        <v>0.08040000000001157</v>
      </c>
      <c r="F141" s="190">
        <f t="shared" si="10"/>
        <v>288.16171463392556</v>
      </c>
      <c r="G141" s="191">
        <f t="shared" si="11"/>
        <v>279.01</v>
      </c>
      <c r="H141" s="202">
        <v>31</v>
      </c>
      <c r="I141" s="155">
        <v>809.02</v>
      </c>
      <c r="J141" s="155">
        <v>530.01</v>
      </c>
    </row>
    <row r="142" spans="1:10" ht="23.25">
      <c r="A142" s="145"/>
      <c r="B142" s="147">
        <v>35</v>
      </c>
      <c r="C142" s="163">
        <v>85.0294</v>
      </c>
      <c r="D142" s="163">
        <v>85.1105</v>
      </c>
      <c r="E142" s="189">
        <f t="shared" si="9"/>
        <v>0.08110000000000639</v>
      </c>
      <c r="F142" s="190">
        <f t="shared" si="10"/>
        <v>291.04611519830036</v>
      </c>
      <c r="G142" s="191">
        <f t="shared" si="11"/>
        <v>278.65</v>
      </c>
      <c r="H142" s="147">
        <v>32</v>
      </c>
      <c r="I142" s="155">
        <v>835.74</v>
      </c>
      <c r="J142" s="155">
        <v>557.09</v>
      </c>
    </row>
    <row r="143" spans="1:10" ht="23.25">
      <c r="A143" s="145"/>
      <c r="B143" s="147">
        <v>36</v>
      </c>
      <c r="C143" s="163">
        <v>84.5935</v>
      </c>
      <c r="D143" s="163">
        <v>84.6721</v>
      </c>
      <c r="E143" s="189">
        <f aca="true" t="shared" si="12" ref="E143:E206">D143-C143</f>
        <v>0.07859999999999445</v>
      </c>
      <c r="F143" s="190">
        <f aca="true" t="shared" si="13" ref="F143:F206">((10^6)*E143/G143)</f>
        <v>278.8321685763754</v>
      </c>
      <c r="G143" s="191">
        <f aca="true" t="shared" si="14" ref="G143:G206">I143-J143</f>
        <v>281.89</v>
      </c>
      <c r="H143" s="202">
        <v>33</v>
      </c>
      <c r="I143" s="155">
        <v>701.91</v>
      </c>
      <c r="J143" s="155">
        <v>420.02</v>
      </c>
    </row>
    <row r="144" spans="1:10" ht="23.25">
      <c r="A144" s="145">
        <v>21401</v>
      </c>
      <c r="B144" s="147">
        <v>19</v>
      </c>
      <c r="C144" s="163">
        <v>88.9603</v>
      </c>
      <c r="D144" s="163">
        <v>89.1489</v>
      </c>
      <c r="E144" s="189">
        <f t="shared" si="12"/>
        <v>0.18859999999999388</v>
      </c>
      <c r="F144" s="190">
        <f t="shared" si="13"/>
        <v>701.6108031695023</v>
      </c>
      <c r="G144" s="191">
        <f t="shared" si="14"/>
        <v>268.80999999999995</v>
      </c>
      <c r="H144" s="147">
        <v>34</v>
      </c>
      <c r="I144" s="155">
        <v>811.28</v>
      </c>
      <c r="J144" s="155">
        <v>542.47</v>
      </c>
    </row>
    <row r="145" spans="1:10" ht="23.25">
      <c r="A145" s="145"/>
      <c r="B145" s="147">
        <v>20</v>
      </c>
      <c r="C145" s="163">
        <v>84.6547</v>
      </c>
      <c r="D145" s="163">
        <v>84.8756</v>
      </c>
      <c r="E145" s="189">
        <f t="shared" si="12"/>
        <v>0.22090000000000032</v>
      </c>
      <c r="F145" s="190">
        <f t="shared" si="13"/>
        <v>710.7235931919832</v>
      </c>
      <c r="G145" s="191">
        <f t="shared" si="14"/>
        <v>310.81</v>
      </c>
      <c r="H145" s="202">
        <v>35</v>
      </c>
      <c r="I145" s="155">
        <v>677.01</v>
      </c>
      <c r="J145" s="155">
        <v>366.2</v>
      </c>
    </row>
    <row r="146" spans="1:10" ht="23.25">
      <c r="A146" s="145"/>
      <c r="B146" s="147">
        <v>21</v>
      </c>
      <c r="C146" s="163">
        <v>86.3739</v>
      </c>
      <c r="D146" s="163">
        <v>86.5767</v>
      </c>
      <c r="E146" s="189">
        <f t="shared" si="12"/>
        <v>0.20279999999999632</v>
      </c>
      <c r="F146" s="190">
        <f t="shared" si="13"/>
        <v>700.9781894853144</v>
      </c>
      <c r="G146" s="191">
        <f t="shared" si="14"/>
        <v>289.31</v>
      </c>
      <c r="H146" s="147">
        <v>36</v>
      </c>
      <c r="I146" s="155">
        <v>672.76</v>
      </c>
      <c r="J146" s="155">
        <v>383.45</v>
      </c>
    </row>
    <row r="147" spans="1:10" ht="23.25">
      <c r="A147" s="145">
        <v>21415</v>
      </c>
      <c r="B147" s="147">
        <v>22</v>
      </c>
      <c r="C147" s="163">
        <v>85.1417</v>
      </c>
      <c r="D147" s="163">
        <v>85.2816</v>
      </c>
      <c r="E147" s="189">
        <f t="shared" si="12"/>
        <v>0.13989999999999725</v>
      </c>
      <c r="F147" s="190">
        <f t="shared" si="13"/>
        <v>439.1223830000855</v>
      </c>
      <c r="G147" s="191">
        <f t="shared" si="14"/>
        <v>318.59</v>
      </c>
      <c r="H147" s="202">
        <v>37</v>
      </c>
      <c r="I147" s="155">
        <v>686.25</v>
      </c>
      <c r="J147" s="155">
        <v>367.66</v>
      </c>
    </row>
    <row r="148" spans="1:10" ht="23.25">
      <c r="A148" s="145"/>
      <c r="B148" s="147">
        <v>23</v>
      </c>
      <c r="C148" s="163">
        <v>87.6679</v>
      </c>
      <c r="D148" s="163">
        <v>87.7949</v>
      </c>
      <c r="E148" s="189">
        <f t="shared" si="12"/>
        <v>0.12699999999999534</v>
      </c>
      <c r="F148" s="190">
        <f t="shared" si="13"/>
        <v>410.3127423106596</v>
      </c>
      <c r="G148" s="191">
        <f t="shared" si="14"/>
        <v>309.52</v>
      </c>
      <c r="H148" s="147">
        <v>38</v>
      </c>
      <c r="I148" s="155">
        <v>741.15</v>
      </c>
      <c r="J148" s="155">
        <v>431.63</v>
      </c>
    </row>
    <row r="149" spans="1:10" ht="23.25">
      <c r="A149" s="145"/>
      <c r="B149" s="147">
        <v>24</v>
      </c>
      <c r="C149" s="163">
        <v>88.0541</v>
      </c>
      <c r="D149" s="163">
        <v>88.1734</v>
      </c>
      <c r="E149" s="189">
        <f t="shared" si="12"/>
        <v>0.11929999999999552</v>
      </c>
      <c r="F149" s="190">
        <f t="shared" si="13"/>
        <v>406.3628312555198</v>
      </c>
      <c r="G149" s="191">
        <f t="shared" si="14"/>
        <v>293.58000000000004</v>
      </c>
      <c r="H149" s="202">
        <v>39</v>
      </c>
      <c r="I149" s="155">
        <v>866.19</v>
      </c>
      <c r="J149" s="155">
        <v>572.61</v>
      </c>
    </row>
    <row r="150" spans="1:10" ht="23.25">
      <c r="A150" s="145">
        <v>21421</v>
      </c>
      <c r="B150" s="147">
        <v>25</v>
      </c>
      <c r="C150" s="163">
        <v>87.0727</v>
      </c>
      <c r="D150" s="163">
        <v>87.1332</v>
      </c>
      <c r="E150" s="189">
        <f t="shared" si="12"/>
        <v>0.06050000000000466</v>
      </c>
      <c r="F150" s="190">
        <f t="shared" si="13"/>
        <v>197.95177175017068</v>
      </c>
      <c r="G150" s="191">
        <f t="shared" si="14"/>
        <v>305.63</v>
      </c>
      <c r="H150" s="147">
        <v>40</v>
      </c>
      <c r="I150" s="155">
        <v>677.36</v>
      </c>
      <c r="J150" s="155">
        <v>371.73</v>
      </c>
    </row>
    <row r="151" spans="1:10" ht="23.25">
      <c r="A151" s="145"/>
      <c r="B151" s="147">
        <v>26</v>
      </c>
      <c r="C151" s="163">
        <v>85.8174</v>
      </c>
      <c r="D151" s="163">
        <v>85.8747</v>
      </c>
      <c r="E151" s="189">
        <f t="shared" si="12"/>
        <v>0.05729999999999791</v>
      </c>
      <c r="F151" s="190">
        <f t="shared" si="13"/>
        <v>193.41772151898027</v>
      </c>
      <c r="G151" s="191">
        <f t="shared" si="14"/>
        <v>296.25</v>
      </c>
      <c r="H151" s="202">
        <v>41</v>
      </c>
      <c r="I151" s="155">
        <v>804.99</v>
      </c>
      <c r="J151" s="155">
        <v>508.74</v>
      </c>
    </row>
    <row r="152" spans="1:10" ht="23.25">
      <c r="A152" s="145"/>
      <c r="B152" s="147">
        <v>27</v>
      </c>
      <c r="C152" s="163">
        <v>86.3181</v>
      </c>
      <c r="D152" s="163">
        <v>86.3777</v>
      </c>
      <c r="E152" s="189">
        <f t="shared" si="12"/>
        <v>0.059600000000003206</v>
      </c>
      <c r="F152" s="190">
        <f t="shared" si="13"/>
        <v>203.96290339140756</v>
      </c>
      <c r="G152" s="191">
        <f t="shared" si="14"/>
        <v>292.21000000000004</v>
      </c>
      <c r="H152" s="147">
        <v>42</v>
      </c>
      <c r="I152" s="155">
        <v>658.44</v>
      </c>
      <c r="J152" s="155">
        <v>366.23</v>
      </c>
    </row>
    <row r="153" spans="1:10" ht="23.25">
      <c r="A153" s="145">
        <v>21432</v>
      </c>
      <c r="B153" s="147">
        <v>1</v>
      </c>
      <c r="C153" s="163">
        <v>85.4253</v>
      </c>
      <c r="D153" s="163">
        <v>85.5412</v>
      </c>
      <c r="E153" s="189">
        <f t="shared" si="12"/>
        <v>0.11590000000001055</v>
      </c>
      <c r="F153" s="190">
        <f t="shared" si="13"/>
        <v>413.67741014387894</v>
      </c>
      <c r="G153" s="191">
        <f t="shared" si="14"/>
        <v>280.16999999999996</v>
      </c>
      <c r="H153" s="202">
        <v>43</v>
      </c>
      <c r="I153" s="155">
        <v>764.93</v>
      </c>
      <c r="J153" s="155">
        <v>484.76</v>
      </c>
    </row>
    <row r="154" spans="1:10" ht="23.25">
      <c r="A154" s="145"/>
      <c r="B154" s="147">
        <v>2</v>
      </c>
      <c r="C154" s="163">
        <v>87.5183</v>
      </c>
      <c r="D154" s="163">
        <v>87.6318</v>
      </c>
      <c r="E154" s="189">
        <f t="shared" si="12"/>
        <v>0.11350000000000193</v>
      </c>
      <c r="F154" s="190">
        <f t="shared" si="13"/>
        <v>404.6922912358338</v>
      </c>
      <c r="G154" s="191">
        <f t="shared" si="14"/>
        <v>280.46</v>
      </c>
      <c r="H154" s="147">
        <v>44</v>
      </c>
      <c r="I154" s="155">
        <v>791.76</v>
      </c>
      <c r="J154" s="155">
        <v>511.3</v>
      </c>
    </row>
    <row r="155" spans="1:10" ht="23.25">
      <c r="A155" s="145"/>
      <c r="B155" s="147">
        <v>3</v>
      </c>
      <c r="C155" s="163">
        <v>85.8784</v>
      </c>
      <c r="D155" s="163">
        <v>86.0318</v>
      </c>
      <c r="E155" s="189">
        <f t="shared" si="12"/>
        <v>0.15340000000000487</v>
      </c>
      <c r="F155" s="190">
        <f t="shared" si="13"/>
        <v>463.9908048758502</v>
      </c>
      <c r="G155" s="191">
        <f t="shared" si="14"/>
        <v>330.61000000000007</v>
      </c>
      <c r="H155" s="202">
        <v>45</v>
      </c>
      <c r="I155" s="155">
        <v>654.94</v>
      </c>
      <c r="J155" s="155">
        <v>324.33</v>
      </c>
    </row>
    <row r="156" spans="1:10" ht="23.25">
      <c r="A156" s="145">
        <v>21437</v>
      </c>
      <c r="B156" s="147">
        <v>4</v>
      </c>
      <c r="C156" s="163">
        <v>85.057</v>
      </c>
      <c r="D156" s="163">
        <v>85.085</v>
      </c>
      <c r="E156" s="189">
        <f t="shared" si="12"/>
        <v>0.027999999999991587</v>
      </c>
      <c r="F156" s="190">
        <f t="shared" si="13"/>
        <v>91.3480360171982</v>
      </c>
      <c r="G156" s="191">
        <f t="shared" si="14"/>
        <v>306.52</v>
      </c>
      <c r="H156" s="147">
        <v>46</v>
      </c>
      <c r="I156" s="155">
        <v>654.27</v>
      </c>
      <c r="J156" s="155">
        <v>347.75</v>
      </c>
    </row>
    <row r="157" spans="1:10" ht="23.25">
      <c r="A157" s="145"/>
      <c r="B157" s="147">
        <v>5</v>
      </c>
      <c r="C157" s="163">
        <v>85.051</v>
      </c>
      <c r="D157" s="163">
        <v>85.0754</v>
      </c>
      <c r="E157" s="189">
        <f t="shared" si="12"/>
        <v>0.024399999999999977</v>
      </c>
      <c r="F157" s="190">
        <f t="shared" si="13"/>
        <v>75.67534038395925</v>
      </c>
      <c r="G157" s="191">
        <f t="shared" si="14"/>
        <v>322.42999999999995</v>
      </c>
      <c r="H157" s="202">
        <v>47</v>
      </c>
      <c r="I157" s="155">
        <v>593.3</v>
      </c>
      <c r="J157" s="155">
        <v>270.87</v>
      </c>
    </row>
    <row r="158" spans="1:10" ht="23.25">
      <c r="A158" s="145"/>
      <c r="B158" s="147">
        <v>6</v>
      </c>
      <c r="C158" s="163">
        <v>87.4179</v>
      </c>
      <c r="D158" s="163">
        <v>87.4406</v>
      </c>
      <c r="E158" s="189">
        <f t="shared" si="12"/>
        <v>0.022700000000000387</v>
      </c>
      <c r="F158" s="190">
        <f t="shared" si="13"/>
        <v>81.79885409534933</v>
      </c>
      <c r="G158" s="191">
        <f t="shared" si="14"/>
        <v>277.50999999999993</v>
      </c>
      <c r="H158" s="147">
        <v>48</v>
      </c>
      <c r="I158" s="155">
        <v>785.43</v>
      </c>
      <c r="J158" s="155">
        <v>507.92</v>
      </c>
    </row>
    <row r="159" spans="1:10" ht="23.25">
      <c r="A159" s="145">
        <v>21450</v>
      </c>
      <c r="B159" s="147">
        <v>7</v>
      </c>
      <c r="C159" s="163">
        <v>86.468</v>
      </c>
      <c r="D159" s="163">
        <v>86.5278</v>
      </c>
      <c r="E159" s="189">
        <f t="shared" si="12"/>
        <v>0.059799999999995634</v>
      </c>
      <c r="F159" s="190">
        <f t="shared" si="13"/>
        <v>196.92429281784706</v>
      </c>
      <c r="G159" s="191">
        <f t="shared" si="14"/>
        <v>303.6700000000001</v>
      </c>
      <c r="H159" s="202">
        <v>49</v>
      </c>
      <c r="I159" s="155">
        <v>656.7</v>
      </c>
      <c r="J159" s="155">
        <v>353.03</v>
      </c>
    </row>
    <row r="160" spans="1:10" ht="23.25">
      <c r="A160" s="145"/>
      <c r="B160" s="147">
        <v>8</v>
      </c>
      <c r="C160" s="163">
        <v>84.8305</v>
      </c>
      <c r="D160" s="163">
        <v>84.884</v>
      </c>
      <c r="E160" s="189">
        <f t="shared" si="12"/>
        <v>0.05349999999999966</v>
      </c>
      <c r="F160" s="190">
        <f t="shared" si="13"/>
        <v>179.81984404409673</v>
      </c>
      <c r="G160" s="191">
        <f t="shared" si="14"/>
        <v>297.52</v>
      </c>
      <c r="H160" s="147">
        <v>50</v>
      </c>
      <c r="I160" s="155">
        <v>619.01</v>
      </c>
      <c r="J160" s="155">
        <v>321.49</v>
      </c>
    </row>
    <row r="161" spans="1:10" ht="23.25">
      <c r="A161" s="145"/>
      <c r="B161" s="147">
        <v>9</v>
      </c>
      <c r="C161" s="163">
        <v>87.6516</v>
      </c>
      <c r="D161" s="163">
        <v>87.7069</v>
      </c>
      <c r="E161" s="189">
        <f t="shared" si="12"/>
        <v>0.05530000000000257</v>
      </c>
      <c r="F161" s="190">
        <f t="shared" si="13"/>
        <v>184.00825208798642</v>
      </c>
      <c r="G161" s="191">
        <f t="shared" si="14"/>
        <v>300.53000000000003</v>
      </c>
      <c r="H161" s="202">
        <v>51</v>
      </c>
      <c r="I161" s="155">
        <v>650.11</v>
      </c>
      <c r="J161" s="155">
        <v>349.58</v>
      </c>
    </row>
    <row r="162" spans="1:10" ht="23.25">
      <c r="A162" s="145">
        <v>21463</v>
      </c>
      <c r="B162" s="147">
        <v>19</v>
      </c>
      <c r="C162" s="163">
        <v>88.9144</v>
      </c>
      <c r="D162" s="163">
        <v>89.0074</v>
      </c>
      <c r="E162" s="189">
        <f t="shared" si="12"/>
        <v>0.09300000000000352</v>
      </c>
      <c r="F162" s="190">
        <f t="shared" si="13"/>
        <v>410.0709907844415</v>
      </c>
      <c r="G162" s="191">
        <f t="shared" si="14"/>
        <v>226.79000000000008</v>
      </c>
      <c r="H162" s="147">
        <v>52</v>
      </c>
      <c r="I162" s="155">
        <v>782.6</v>
      </c>
      <c r="J162" s="155">
        <v>555.81</v>
      </c>
    </row>
    <row r="163" spans="1:10" ht="23.25">
      <c r="A163" s="145"/>
      <c r="B163" s="147">
        <v>20</v>
      </c>
      <c r="C163" s="163">
        <v>84.5963</v>
      </c>
      <c r="D163" s="163">
        <v>84.7137</v>
      </c>
      <c r="E163" s="189">
        <f t="shared" si="12"/>
        <v>0.1174000000000035</v>
      </c>
      <c r="F163" s="190">
        <f t="shared" si="13"/>
        <v>446.11643106856474</v>
      </c>
      <c r="G163" s="191">
        <f t="shared" si="14"/>
        <v>263.16</v>
      </c>
      <c r="H163" s="202">
        <v>53</v>
      </c>
      <c r="I163" s="155">
        <v>630.96</v>
      </c>
      <c r="J163" s="155">
        <v>367.8</v>
      </c>
    </row>
    <row r="164" spans="1:10" ht="23.25">
      <c r="A164" s="145"/>
      <c r="B164" s="147">
        <v>21</v>
      </c>
      <c r="C164" s="163">
        <v>86.297</v>
      </c>
      <c r="D164" s="163">
        <v>86.4266</v>
      </c>
      <c r="E164" s="189">
        <f t="shared" si="12"/>
        <v>0.12959999999999638</v>
      </c>
      <c r="F164" s="190">
        <f t="shared" si="13"/>
        <v>442.6985482493472</v>
      </c>
      <c r="G164" s="191">
        <f t="shared" si="14"/>
        <v>292.75</v>
      </c>
      <c r="H164" s="147">
        <v>54</v>
      </c>
      <c r="I164" s="155">
        <v>686.72</v>
      </c>
      <c r="J164" s="155">
        <v>393.97</v>
      </c>
    </row>
    <row r="165" spans="1:10" ht="23.25">
      <c r="A165" s="145">
        <v>21470</v>
      </c>
      <c r="B165" s="147">
        <v>22</v>
      </c>
      <c r="C165" s="163">
        <v>85.097</v>
      </c>
      <c r="D165" s="163">
        <v>85.2061</v>
      </c>
      <c r="E165" s="189">
        <f t="shared" si="12"/>
        <v>0.10910000000001219</v>
      </c>
      <c r="F165" s="190">
        <f t="shared" si="13"/>
        <v>364.49285046108577</v>
      </c>
      <c r="G165" s="191">
        <f t="shared" si="14"/>
        <v>299.32</v>
      </c>
      <c r="H165" s="202">
        <v>55</v>
      </c>
      <c r="I165" s="155">
        <v>682.99</v>
      </c>
      <c r="J165" s="155">
        <v>383.67</v>
      </c>
    </row>
    <row r="166" spans="1:10" ht="23.25">
      <c r="A166" s="145"/>
      <c r="B166" s="147">
        <v>23</v>
      </c>
      <c r="C166" s="163">
        <v>87.6583</v>
      </c>
      <c r="D166" s="163">
        <v>87.7664</v>
      </c>
      <c r="E166" s="189">
        <f t="shared" si="12"/>
        <v>0.10810000000000741</v>
      </c>
      <c r="F166" s="190">
        <f t="shared" si="13"/>
        <v>357.74563987161997</v>
      </c>
      <c r="G166" s="191">
        <f t="shared" si="14"/>
        <v>302.17</v>
      </c>
      <c r="H166" s="147">
        <v>56</v>
      </c>
      <c r="I166" s="155">
        <v>585.09</v>
      </c>
      <c r="J166" s="155">
        <v>282.92</v>
      </c>
    </row>
    <row r="167" spans="1:10" ht="23.25">
      <c r="A167" s="145"/>
      <c r="B167" s="147">
        <v>24</v>
      </c>
      <c r="C167" s="163">
        <v>88.0478</v>
      </c>
      <c r="D167" s="163">
        <v>88.1536</v>
      </c>
      <c r="E167" s="189">
        <f t="shared" si="12"/>
        <v>0.10580000000000211</v>
      </c>
      <c r="F167" s="190">
        <f t="shared" si="13"/>
        <v>361.5487133923456</v>
      </c>
      <c r="G167" s="191">
        <f t="shared" si="14"/>
        <v>292.63000000000005</v>
      </c>
      <c r="H167" s="202">
        <v>57</v>
      </c>
      <c r="I167" s="155">
        <v>801.59</v>
      </c>
      <c r="J167" s="155">
        <v>508.96</v>
      </c>
    </row>
    <row r="168" spans="1:10" ht="23.25">
      <c r="A168" s="145">
        <v>21486</v>
      </c>
      <c r="B168" s="147">
        <v>25</v>
      </c>
      <c r="C168" s="163">
        <v>87.0296</v>
      </c>
      <c r="D168" s="163">
        <v>87.0564</v>
      </c>
      <c r="E168" s="189">
        <f t="shared" si="12"/>
        <v>0.026799999999994384</v>
      </c>
      <c r="F168" s="190">
        <f t="shared" si="13"/>
        <v>88.8358525589843</v>
      </c>
      <c r="G168" s="191">
        <f t="shared" si="14"/>
        <v>301.68</v>
      </c>
      <c r="H168" s="147">
        <v>58</v>
      </c>
      <c r="I168" s="155">
        <v>647.11</v>
      </c>
      <c r="J168" s="155">
        <v>345.43</v>
      </c>
    </row>
    <row r="169" spans="1:10" ht="23.25">
      <c r="A169" s="145"/>
      <c r="B169" s="147">
        <v>26</v>
      </c>
      <c r="C169" s="163">
        <v>85.7747</v>
      </c>
      <c r="D169" s="163">
        <v>85.7943</v>
      </c>
      <c r="E169" s="189">
        <f t="shared" si="12"/>
        <v>0.019600000000011164</v>
      </c>
      <c r="F169" s="190">
        <f t="shared" si="13"/>
        <v>77.12891547304882</v>
      </c>
      <c r="G169" s="191">
        <f t="shared" si="14"/>
        <v>254.12</v>
      </c>
      <c r="H169" s="202">
        <v>59</v>
      </c>
      <c r="I169" s="155">
        <v>798.6</v>
      </c>
      <c r="J169" s="155">
        <v>544.48</v>
      </c>
    </row>
    <row r="170" spans="1:10" ht="23.25">
      <c r="A170" s="145"/>
      <c r="B170" s="147">
        <v>27</v>
      </c>
      <c r="C170" s="163">
        <v>86.2865</v>
      </c>
      <c r="D170" s="163">
        <v>86.3112</v>
      </c>
      <c r="E170" s="189">
        <f t="shared" si="12"/>
        <v>0.024699999999995725</v>
      </c>
      <c r="F170" s="190">
        <f t="shared" si="13"/>
        <v>80.8828345012631</v>
      </c>
      <c r="G170" s="191">
        <f t="shared" si="14"/>
        <v>305.38</v>
      </c>
      <c r="H170" s="147">
        <v>60</v>
      </c>
      <c r="I170" s="155">
        <v>677.27</v>
      </c>
      <c r="J170" s="155">
        <v>371.89</v>
      </c>
    </row>
    <row r="171" spans="1:10" ht="23.25">
      <c r="A171" s="145">
        <v>21492</v>
      </c>
      <c r="B171" s="147">
        <v>1</v>
      </c>
      <c r="C171" s="163">
        <v>85.3973</v>
      </c>
      <c r="D171" s="163">
        <v>85.4049</v>
      </c>
      <c r="E171" s="189">
        <f t="shared" si="12"/>
        <v>0.0075999999999964984</v>
      </c>
      <c r="F171" s="190">
        <f t="shared" si="13"/>
        <v>26.288481494280525</v>
      </c>
      <c r="G171" s="191">
        <f t="shared" si="14"/>
        <v>289.09999999999997</v>
      </c>
      <c r="H171" s="202">
        <v>61</v>
      </c>
      <c r="I171" s="155">
        <v>655.53</v>
      </c>
      <c r="J171" s="155">
        <v>366.43</v>
      </c>
    </row>
    <row r="172" spans="1:10" ht="23.25">
      <c r="A172" s="145"/>
      <c r="B172" s="147">
        <v>2</v>
      </c>
      <c r="C172" s="163">
        <v>87.4843</v>
      </c>
      <c r="D172" s="163">
        <v>87.4867</v>
      </c>
      <c r="E172" s="189">
        <f t="shared" si="12"/>
        <v>0.0023999999999944066</v>
      </c>
      <c r="F172" s="190">
        <f t="shared" si="13"/>
        <v>8.216645554433248</v>
      </c>
      <c r="G172" s="191">
        <f t="shared" si="14"/>
        <v>292.0899999999999</v>
      </c>
      <c r="H172" s="147">
        <v>62</v>
      </c>
      <c r="I172" s="155">
        <v>818.17</v>
      </c>
      <c r="J172" s="155">
        <v>526.08</v>
      </c>
    </row>
    <row r="173" spans="1:10" ht="23.25">
      <c r="A173" s="145"/>
      <c r="B173" s="147">
        <v>3</v>
      </c>
      <c r="C173" s="163">
        <v>85.8725</v>
      </c>
      <c r="D173" s="163">
        <v>85.8807</v>
      </c>
      <c r="E173" s="189">
        <f t="shared" si="12"/>
        <v>0.008200000000002206</v>
      </c>
      <c r="F173" s="190">
        <f t="shared" si="13"/>
        <v>29.675738274472373</v>
      </c>
      <c r="G173" s="191">
        <f t="shared" si="14"/>
        <v>276.31999999999994</v>
      </c>
      <c r="H173" s="202">
        <v>63</v>
      </c>
      <c r="I173" s="155">
        <v>745.79</v>
      </c>
      <c r="J173" s="155">
        <v>469.47</v>
      </c>
    </row>
    <row r="174" spans="1:10" ht="23.25">
      <c r="A174" s="145">
        <v>21498</v>
      </c>
      <c r="B174" s="147">
        <v>4</v>
      </c>
      <c r="C174" s="163">
        <v>85.0155</v>
      </c>
      <c r="D174" s="163">
        <v>85.0155</v>
      </c>
      <c r="E174" s="189">
        <f t="shared" si="12"/>
        <v>0</v>
      </c>
      <c r="F174" s="190">
        <f t="shared" si="13"/>
        <v>0</v>
      </c>
      <c r="G174" s="191">
        <f t="shared" si="14"/>
        <v>268.25</v>
      </c>
      <c r="H174" s="147">
        <v>64</v>
      </c>
      <c r="I174" s="155">
        <v>814.99</v>
      </c>
      <c r="J174" s="155">
        <v>546.74</v>
      </c>
    </row>
    <row r="175" spans="1:10" ht="23.25">
      <c r="A175" s="145"/>
      <c r="B175" s="147">
        <v>5</v>
      </c>
      <c r="C175" s="163">
        <v>85.0526</v>
      </c>
      <c r="D175" s="163">
        <v>85.0526</v>
      </c>
      <c r="E175" s="189">
        <f t="shared" si="12"/>
        <v>0</v>
      </c>
      <c r="F175" s="190">
        <f t="shared" si="13"/>
        <v>0</v>
      </c>
      <c r="G175" s="191">
        <f t="shared" si="14"/>
        <v>330.23999999999995</v>
      </c>
      <c r="H175" s="202">
        <v>65</v>
      </c>
      <c r="I175" s="155">
        <v>629.54</v>
      </c>
      <c r="J175" s="155">
        <v>299.3</v>
      </c>
    </row>
    <row r="176" spans="1:10" ht="23.25">
      <c r="A176" s="145"/>
      <c r="B176" s="147">
        <v>6</v>
      </c>
      <c r="C176" s="163">
        <v>87.3887</v>
      </c>
      <c r="D176" s="163">
        <v>87.3887</v>
      </c>
      <c r="E176" s="189">
        <f t="shared" si="12"/>
        <v>0</v>
      </c>
      <c r="F176" s="190">
        <f t="shared" si="13"/>
        <v>0</v>
      </c>
      <c r="G176" s="191">
        <f t="shared" si="14"/>
        <v>297.69999999999993</v>
      </c>
      <c r="H176" s="147">
        <v>66</v>
      </c>
      <c r="I176" s="155">
        <v>742.05</v>
      </c>
      <c r="J176" s="155">
        <v>444.35</v>
      </c>
    </row>
    <row r="177" spans="1:10" ht="23.25">
      <c r="A177" s="145">
        <v>21514</v>
      </c>
      <c r="B177" s="147">
        <v>7</v>
      </c>
      <c r="C177" s="163">
        <v>86.424</v>
      </c>
      <c r="D177" s="163">
        <v>86.4388</v>
      </c>
      <c r="E177" s="189">
        <f t="shared" si="12"/>
        <v>0.014799999999993929</v>
      </c>
      <c r="F177" s="190">
        <f t="shared" si="13"/>
        <v>58.68125768206625</v>
      </c>
      <c r="G177" s="191">
        <f t="shared" si="14"/>
        <v>252.20999999999998</v>
      </c>
      <c r="H177" s="202">
        <v>67</v>
      </c>
      <c r="I177" s="155">
        <v>639.39</v>
      </c>
      <c r="J177" s="155">
        <v>387.18</v>
      </c>
    </row>
    <row r="178" spans="1:10" ht="23.25">
      <c r="A178" s="145"/>
      <c r="B178" s="147">
        <v>8</v>
      </c>
      <c r="C178" s="163">
        <v>84.7982</v>
      </c>
      <c r="D178" s="163">
        <v>84.8061</v>
      </c>
      <c r="E178" s="189">
        <f t="shared" si="12"/>
        <v>0.007900000000006457</v>
      </c>
      <c r="F178" s="190">
        <f t="shared" si="13"/>
        <v>31.83686628518763</v>
      </c>
      <c r="G178" s="191">
        <f t="shared" si="14"/>
        <v>248.14</v>
      </c>
      <c r="H178" s="147">
        <v>68</v>
      </c>
      <c r="I178" s="155">
        <v>795.63</v>
      </c>
      <c r="J178" s="155">
        <v>547.49</v>
      </c>
    </row>
    <row r="179" spans="1:10" ht="23.25">
      <c r="A179" s="145"/>
      <c r="B179" s="147">
        <v>9</v>
      </c>
      <c r="C179" s="163">
        <v>87.6385</v>
      </c>
      <c r="D179" s="163">
        <v>87.6484</v>
      </c>
      <c r="E179" s="189">
        <f t="shared" si="12"/>
        <v>0.009900000000001796</v>
      </c>
      <c r="F179" s="190">
        <f t="shared" si="13"/>
        <v>33.418849581426535</v>
      </c>
      <c r="G179" s="191">
        <f t="shared" si="14"/>
        <v>296.24</v>
      </c>
      <c r="H179" s="202">
        <v>69</v>
      </c>
      <c r="I179" s="155">
        <v>656.86</v>
      </c>
      <c r="J179" s="155">
        <v>360.62</v>
      </c>
    </row>
    <row r="180" spans="1:10" ht="23.25">
      <c r="A180" s="145">
        <v>21527</v>
      </c>
      <c r="B180" s="147">
        <v>10</v>
      </c>
      <c r="C180" s="163">
        <v>85.1075</v>
      </c>
      <c r="D180" s="163">
        <v>85.1355</v>
      </c>
      <c r="E180" s="189">
        <f t="shared" si="12"/>
        <v>0.027999999999991587</v>
      </c>
      <c r="F180" s="190">
        <f t="shared" si="13"/>
        <v>89.40830858636392</v>
      </c>
      <c r="G180" s="191">
        <f t="shared" si="14"/>
        <v>313.17</v>
      </c>
      <c r="H180" s="147">
        <v>70</v>
      </c>
      <c r="I180" s="155">
        <v>584.09</v>
      </c>
      <c r="J180" s="155">
        <v>270.92</v>
      </c>
    </row>
    <row r="181" spans="1:10" ht="23.25">
      <c r="A181" s="145"/>
      <c r="B181" s="147">
        <v>11</v>
      </c>
      <c r="C181" s="163">
        <v>86.0983</v>
      </c>
      <c r="D181" s="163">
        <v>86.1165</v>
      </c>
      <c r="E181" s="189">
        <f t="shared" si="12"/>
        <v>0.01820000000000732</v>
      </c>
      <c r="F181" s="190">
        <f t="shared" si="13"/>
        <v>68.2875581570138</v>
      </c>
      <c r="G181" s="191">
        <f t="shared" si="14"/>
        <v>266.52</v>
      </c>
      <c r="H181" s="202">
        <v>71</v>
      </c>
      <c r="I181" s="155">
        <v>774.51</v>
      </c>
      <c r="J181" s="155">
        <v>507.99</v>
      </c>
    </row>
    <row r="182" spans="1:10" ht="23.25">
      <c r="A182" s="145"/>
      <c r="B182" s="147">
        <v>12</v>
      </c>
      <c r="C182" s="163">
        <v>84.8263</v>
      </c>
      <c r="D182" s="163">
        <v>84.8469</v>
      </c>
      <c r="E182" s="189">
        <f t="shared" si="12"/>
        <v>0.020600000000001728</v>
      </c>
      <c r="F182" s="190">
        <f t="shared" si="13"/>
        <v>66.15923178212971</v>
      </c>
      <c r="G182" s="191">
        <f t="shared" si="14"/>
        <v>311.37</v>
      </c>
      <c r="H182" s="147">
        <v>72</v>
      </c>
      <c r="I182" s="155">
        <v>660.89</v>
      </c>
      <c r="J182" s="155">
        <v>349.52</v>
      </c>
    </row>
    <row r="183" spans="1:10" ht="23.25">
      <c r="A183" s="145">
        <v>21533</v>
      </c>
      <c r="B183" s="147">
        <v>13</v>
      </c>
      <c r="C183" s="163">
        <v>86.749</v>
      </c>
      <c r="D183" s="163">
        <v>86.759</v>
      </c>
      <c r="E183" s="189">
        <f t="shared" si="12"/>
        <v>0.010000000000005116</v>
      </c>
      <c r="F183" s="190">
        <f t="shared" si="13"/>
        <v>33.33222225927507</v>
      </c>
      <c r="G183" s="191">
        <f t="shared" si="14"/>
        <v>300.01000000000005</v>
      </c>
      <c r="H183" s="202">
        <v>73</v>
      </c>
      <c r="I183" s="155">
        <v>652.96</v>
      </c>
      <c r="J183" s="155">
        <v>352.95</v>
      </c>
    </row>
    <row r="184" spans="1:10" ht="23.25">
      <c r="A184" s="145"/>
      <c r="B184" s="147">
        <v>14</v>
      </c>
      <c r="C184" s="163">
        <v>85.966</v>
      </c>
      <c r="D184" s="163">
        <v>85.9756</v>
      </c>
      <c r="E184" s="189">
        <f t="shared" si="12"/>
        <v>0.009600000000006048</v>
      </c>
      <c r="F184" s="190">
        <f t="shared" si="13"/>
        <v>31.094124506076458</v>
      </c>
      <c r="G184" s="191">
        <f t="shared" si="14"/>
        <v>308.74000000000007</v>
      </c>
      <c r="H184" s="147">
        <v>74</v>
      </c>
      <c r="I184" s="155">
        <v>666.95</v>
      </c>
      <c r="J184" s="155">
        <v>358.21</v>
      </c>
    </row>
    <row r="185" spans="1:10" ht="23.25">
      <c r="A185" s="145"/>
      <c r="B185" s="147">
        <v>15</v>
      </c>
      <c r="C185" s="163">
        <v>87.0045</v>
      </c>
      <c r="D185" s="163">
        <v>87.013</v>
      </c>
      <c r="E185" s="189">
        <f t="shared" si="12"/>
        <v>0.008500000000012164</v>
      </c>
      <c r="F185" s="190">
        <f t="shared" si="13"/>
        <v>31.316778424626648</v>
      </c>
      <c r="G185" s="191">
        <f t="shared" si="14"/>
        <v>271.42</v>
      </c>
      <c r="H185" s="202">
        <v>75</v>
      </c>
      <c r="I185" s="155">
        <v>718.98</v>
      </c>
      <c r="J185" s="155">
        <v>447.56</v>
      </c>
    </row>
    <row r="186" spans="1:10" ht="23.25">
      <c r="A186" s="145">
        <v>21554</v>
      </c>
      <c r="B186" s="147">
        <v>1</v>
      </c>
      <c r="C186" s="163">
        <v>85.416</v>
      </c>
      <c r="D186" s="163">
        <v>85.4175</v>
      </c>
      <c r="E186" s="189">
        <f t="shared" si="12"/>
        <v>0.0015000000000071623</v>
      </c>
      <c r="F186" s="190">
        <f t="shared" si="13"/>
        <v>5.242555571114087</v>
      </c>
      <c r="G186" s="191">
        <f t="shared" si="14"/>
        <v>286.11999999999995</v>
      </c>
      <c r="H186" s="147">
        <v>76</v>
      </c>
      <c r="I186" s="155">
        <v>783.79</v>
      </c>
      <c r="J186" s="155">
        <v>497.67</v>
      </c>
    </row>
    <row r="187" spans="1:10" ht="23.25">
      <c r="A187" s="145"/>
      <c r="B187" s="147">
        <v>2</v>
      </c>
      <c r="C187" s="163">
        <v>87.4788</v>
      </c>
      <c r="D187" s="163">
        <v>87.4822</v>
      </c>
      <c r="E187" s="189">
        <f t="shared" si="12"/>
        <v>0.0033999999999991815</v>
      </c>
      <c r="F187" s="190">
        <f t="shared" si="13"/>
        <v>13.273990786285548</v>
      </c>
      <c r="G187" s="191">
        <f t="shared" si="14"/>
        <v>256.1400000000001</v>
      </c>
      <c r="H187" s="202">
        <v>77</v>
      </c>
      <c r="I187" s="155">
        <v>810.2</v>
      </c>
      <c r="J187" s="155">
        <v>554.06</v>
      </c>
    </row>
    <row r="188" spans="1:10" ht="23.25">
      <c r="A188" s="145"/>
      <c r="B188" s="147">
        <v>3</v>
      </c>
      <c r="C188" s="163">
        <v>85.9006</v>
      </c>
      <c r="D188" s="163">
        <v>85.905</v>
      </c>
      <c r="E188" s="189">
        <f t="shared" si="12"/>
        <v>0.004400000000003956</v>
      </c>
      <c r="F188" s="190">
        <f t="shared" si="13"/>
        <v>15.691868758929946</v>
      </c>
      <c r="G188" s="191">
        <f t="shared" si="14"/>
        <v>280.4</v>
      </c>
      <c r="H188" s="147">
        <v>78</v>
      </c>
      <c r="I188" s="155">
        <v>840.26</v>
      </c>
      <c r="J188" s="155">
        <v>559.86</v>
      </c>
    </row>
    <row r="189" spans="1:10" ht="23.25">
      <c r="A189" s="145">
        <v>21570</v>
      </c>
      <c r="B189" s="147">
        <v>4</v>
      </c>
      <c r="C189" s="163">
        <v>85.0365</v>
      </c>
      <c r="D189" s="163">
        <v>85.0366</v>
      </c>
      <c r="E189" s="189">
        <f t="shared" si="12"/>
        <v>0.00010000000000331966</v>
      </c>
      <c r="F189" s="190">
        <f t="shared" si="13"/>
        <v>0.4150755437627415</v>
      </c>
      <c r="G189" s="191">
        <f t="shared" si="14"/>
        <v>240.91999999999996</v>
      </c>
      <c r="H189" s="202">
        <v>79</v>
      </c>
      <c r="I189" s="155">
        <v>777.3</v>
      </c>
      <c r="J189" s="155">
        <v>536.38</v>
      </c>
    </row>
    <row r="190" spans="1:10" ht="23.25">
      <c r="A190" s="145"/>
      <c r="B190" s="147">
        <v>5</v>
      </c>
      <c r="C190" s="163">
        <v>85.0428</v>
      </c>
      <c r="D190" s="163">
        <v>85.0454</v>
      </c>
      <c r="E190" s="189">
        <f t="shared" si="12"/>
        <v>0.002600000000001046</v>
      </c>
      <c r="F190" s="190">
        <f t="shared" si="13"/>
        <v>8.779038357648048</v>
      </c>
      <c r="G190" s="191">
        <f t="shared" si="14"/>
        <v>296.16</v>
      </c>
      <c r="H190" s="147">
        <v>80</v>
      </c>
      <c r="I190" s="155">
        <v>610.95</v>
      </c>
      <c r="J190" s="155">
        <v>314.79</v>
      </c>
    </row>
    <row r="191" spans="1:10" ht="23.25">
      <c r="A191" s="145"/>
      <c r="B191" s="147">
        <v>6</v>
      </c>
      <c r="C191" s="163">
        <v>87.3938</v>
      </c>
      <c r="D191" s="163">
        <v>87.3963</v>
      </c>
      <c r="E191" s="189">
        <f t="shared" si="12"/>
        <v>0.0024999999999977263</v>
      </c>
      <c r="F191" s="190">
        <f t="shared" si="13"/>
        <v>9.053706587468678</v>
      </c>
      <c r="G191" s="191">
        <f t="shared" si="14"/>
        <v>276.13</v>
      </c>
      <c r="H191" s="202">
        <v>81</v>
      </c>
      <c r="I191" s="155">
        <v>712.41</v>
      </c>
      <c r="J191" s="155">
        <v>436.28</v>
      </c>
    </row>
    <row r="192" spans="1:10" ht="23.25">
      <c r="A192" s="145">
        <v>21575</v>
      </c>
      <c r="B192" s="147">
        <v>7</v>
      </c>
      <c r="C192" s="163">
        <v>86.4363</v>
      </c>
      <c r="D192" s="163">
        <v>86.4511</v>
      </c>
      <c r="E192" s="189">
        <f t="shared" si="12"/>
        <v>0.014799999999993929</v>
      </c>
      <c r="F192" s="190">
        <f t="shared" si="13"/>
        <v>52.86091863702382</v>
      </c>
      <c r="G192" s="191">
        <f t="shared" si="14"/>
        <v>279.97999999999996</v>
      </c>
      <c r="H192" s="147">
        <v>82</v>
      </c>
      <c r="I192" s="155">
        <v>781.15</v>
      </c>
      <c r="J192" s="155">
        <v>501.17</v>
      </c>
    </row>
    <row r="193" spans="1:10" ht="23.25">
      <c r="A193" s="145"/>
      <c r="B193" s="147">
        <v>8</v>
      </c>
      <c r="C193" s="163">
        <v>84.793</v>
      </c>
      <c r="D193" s="163">
        <v>84.7975</v>
      </c>
      <c r="E193" s="189">
        <f t="shared" si="12"/>
        <v>0.004499999999993065</v>
      </c>
      <c r="F193" s="190">
        <f t="shared" si="13"/>
        <v>16.190544721857467</v>
      </c>
      <c r="G193" s="191">
        <f t="shared" si="14"/>
        <v>277.94000000000005</v>
      </c>
      <c r="H193" s="202">
        <v>83</v>
      </c>
      <c r="I193" s="155">
        <v>688.83</v>
      </c>
      <c r="J193" s="155">
        <v>410.89</v>
      </c>
    </row>
    <row r="194" spans="1:10" ht="23.25">
      <c r="A194" s="145"/>
      <c r="B194" s="147">
        <v>9</v>
      </c>
      <c r="C194" s="163">
        <v>87.666</v>
      </c>
      <c r="D194" s="163">
        <v>87.6696</v>
      </c>
      <c r="E194" s="189">
        <f t="shared" si="12"/>
        <v>0.0036000000000058208</v>
      </c>
      <c r="F194" s="190">
        <f t="shared" si="13"/>
        <v>13.309671694786381</v>
      </c>
      <c r="G194" s="191">
        <f t="shared" si="14"/>
        <v>270.48</v>
      </c>
      <c r="H194" s="147">
        <v>84</v>
      </c>
      <c r="I194" s="155">
        <v>818.58</v>
      </c>
      <c r="J194" s="155">
        <v>548.1</v>
      </c>
    </row>
    <row r="195" spans="1:10" ht="23.25">
      <c r="A195" s="145">
        <v>21583</v>
      </c>
      <c r="B195" s="147">
        <v>16</v>
      </c>
      <c r="C195" s="163">
        <v>86.1212</v>
      </c>
      <c r="D195" s="163">
        <v>86.1294</v>
      </c>
      <c r="E195" s="189">
        <f t="shared" si="12"/>
        <v>0.008200000000002206</v>
      </c>
      <c r="F195" s="190">
        <f t="shared" si="13"/>
        <v>34.17378620546866</v>
      </c>
      <c r="G195" s="191">
        <f t="shared" si="14"/>
        <v>239.95</v>
      </c>
      <c r="H195" s="202">
        <v>85</v>
      </c>
      <c r="I195" s="155">
        <v>734.52</v>
      </c>
      <c r="J195" s="155">
        <v>494.57</v>
      </c>
    </row>
    <row r="196" spans="1:10" ht="23.25">
      <c r="A196" s="145"/>
      <c r="B196" s="147">
        <v>17</v>
      </c>
      <c r="C196" s="163">
        <v>87.2153</v>
      </c>
      <c r="D196" s="163">
        <v>87.2193</v>
      </c>
      <c r="E196" s="189">
        <f t="shared" si="12"/>
        <v>0.0040000000000048885</v>
      </c>
      <c r="F196" s="190">
        <f t="shared" si="13"/>
        <v>16.521415885361563</v>
      </c>
      <c r="G196" s="191">
        <f t="shared" si="14"/>
        <v>242.11</v>
      </c>
      <c r="H196" s="147">
        <v>86</v>
      </c>
      <c r="I196" s="155">
        <v>640.49</v>
      </c>
      <c r="J196" s="155">
        <v>398.38</v>
      </c>
    </row>
    <row r="197" spans="1:10" ht="23.25">
      <c r="A197" s="145"/>
      <c r="B197" s="147">
        <v>18</v>
      </c>
      <c r="C197" s="163">
        <v>85.1541</v>
      </c>
      <c r="D197" s="163">
        <v>85.1588</v>
      </c>
      <c r="E197" s="189">
        <f t="shared" si="12"/>
        <v>0.004699999999999704</v>
      </c>
      <c r="F197" s="190">
        <f t="shared" si="13"/>
        <v>18.444392119926633</v>
      </c>
      <c r="G197" s="191">
        <f t="shared" si="14"/>
        <v>254.82</v>
      </c>
      <c r="H197" s="202">
        <v>87</v>
      </c>
      <c r="I197" s="155">
        <v>655.48</v>
      </c>
      <c r="J197" s="155">
        <v>400.66</v>
      </c>
    </row>
    <row r="198" spans="1:10" ht="23.25">
      <c r="A198" s="145">
        <v>21596</v>
      </c>
      <c r="B198" s="147">
        <v>19</v>
      </c>
      <c r="C198" s="163">
        <v>88.9633</v>
      </c>
      <c r="D198" s="163">
        <v>88.9702</v>
      </c>
      <c r="E198" s="189">
        <f t="shared" si="12"/>
        <v>0.0069000000000016826</v>
      </c>
      <c r="F198" s="190">
        <f t="shared" si="13"/>
        <v>21.166942757229535</v>
      </c>
      <c r="G198" s="191">
        <f t="shared" si="14"/>
        <v>325.97999999999996</v>
      </c>
      <c r="H198" s="147">
        <v>88</v>
      </c>
      <c r="I198" s="155">
        <v>693.06</v>
      </c>
      <c r="J198" s="155">
        <v>367.08</v>
      </c>
    </row>
    <row r="199" spans="1:10" ht="23.25">
      <c r="A199" s="145"/>
      <c r="B199" s="147">
        <v>20</v>
      </c>
      <c r="C199" s="163">
        <v>84.6481</v>
      </c>
      <c r="D199" s="163">
        <v>84.657</v>
      </c>
      <c r="E199" s="189">
        <f t="shared" si="12"/>
        <v>0.008899999999997021</v>
      </c>
      <c r="F199" s="190">
        <f t="shared" si="13"/>
        <v>31.334718163563778</v>
      </c>
      <c r="G199" s="191">
        <f t="shared" si="14"/>
        <v>284.03000000000003</v>
      </c>
      <c r="H199" s="202">
        <v>89</v>
      </c>
      <c r="I199" s="155">
        <v>677.47</v>
      </c>
      <c r="J199" s="155">
        <v>393.44</v>
      </c>
    </row>
    <row r="200" spans="1:10" ht="23.25">
      <c r="A200" s="145"/>
      <c r="B200" s="147">
        <v>21</v>
      </c>
      <c r="C200" s="163">
        <v>86.3281</v>
      </c>
      <c r="D200" s="163">
        <v>86.3329</v>
      </c>
      <c r="E200" s="189">
        <f t="shared" si="12"/>
        <v>0.004799999999988813</v>
      </c>
      <c r="F200" s="190">
        <f t="shared" si="13"/>
        <v>18.783752054429097</v>
      </c>
      <c r="G200" s="191">
        <f t="shared" si="14"/>
        <v>255.54000000000008</v>
      </c>
      <c r="H200" s="147">
        <v>90</v>
      </c>
      <c r="I200" s="155">
        <v>814.2</v>
      </c>
      <c r="J200" s="155">
        <v>558.66</v>
      </c>
    </row>
    <row r="201" spans="1:10" ht="23.25">
      <c r="A201" s="145">
        <v>21604</v>
      </c>
      <c r="B201" s="147">
        <v>22</v>
      </c>
      <c r="C201" s="163">
        <v>85.1131</v>
      </c>
      <c r="D201" s="163">
        <v>85.1151</v>
      </c>
      <c r="E201" s="189">
        <f t="shared" si="12"/>
        <v>0.001999999999995339</v>
      </c>
      <c r="F201" s="190">
        <f t="shared" si="13"/>
        <v>8.06907124988033</v>
      </c>
      <c r="G201" s="191">
        <f t="shared" si="14"/>
        <v>247.86</v>
      </c>
      <c r="H201" s="202">
        <v>91</v>
      </c>
      <c r="I201" s="155">
        <v>619.35</v>
      </c>
      <c r="J201" s="155">
        <v>371.49</v>
      </c>
    </row>
    <row r="202" spans="1:10" ht="23.25">
      <c r="A202" s="145"/>
      <c r="B202" s="147">
        <v>23</v>
      </c>
      <c r="C202" s="163">
        <v>87.6442</v>
      </c>
      <c r="D202" s="163">
        <v>87.6463</v>
      </c>
      <c r="E202" s="189">
        <f t="shared" si="12"/>
        <v>0.0020999999999986585</v>
      </c>
      <c r="F202" s="190">
        <f t="shared" si="13"/>
        <v>6.927035228917596</v>
      </c>
      <c r="G202" s="191">
        <f t="shared" si="14"/>
        <v>303.16</v>
      </c>
      <c r="H202" s="147">
        <v>92</v>
      </c>
      <c r="I202" s="155">
        <v>661.7</v>
      </c>
      <c r="J202" s="155">
        <v>358.54</v>
      </c>
    </row>
    <row r="203" spans="1:10" ht="23.25">
      <c r="A203" s="145"/>
      <c r="B203" s="147">
        <v>24</v>
      </c>
      <c r="C203" s="163">
        <v>88.032</v>
      </c>
      <c r="D203" s="163">
        <v>88.0373</v>
      </c>
      <c r="E203" s="189">
        <f t="shared" si="12"/>
        <v>0.0053000000000054115</v>
      </c>
      <c r="F203" s="190">
        <f t="shared" si="13"/>
        <v>19.69381688468123</v>
      </c>
      <c r="G203" s="191">
        <f t="shared" si="14"/>
        <v>269.11999999999995</v>
      </c>
      <c r="H203" s="202">
        <v>93</v>
      </c>
      <c r="I203" s="155">
        <v>726.31</v>
      </c>
      <c r="J203" s="155">
        <v>457.19</v>
      </c>
    </row>
    <row r="204" spans="1:10" ht="23.25">
      <c r="A204" s="145">
        <v>21616</v>
      </c>
      <c r="B204" s="147">
        <v>19</v>
      </c>
      <c r="C204" s="163">
        <v>88.944</v>
      </c>
      <c r="D204" s="163">
        <v>88.9452</v>
      </c>
      <c r="E204" s="189">
        <f t="shared" si="12"/>
        <v>0.0011999999999972033</v>
      </c>
      <c r="F204" s="190">
        <f t="shared" si="13"/>
        <v>4.937052579598466</v>
      </c>
      <c r="G204" s="191">
        <f t="shared" si="14"/>
        <v>243.06000000000006</v>
      </c>
      <c r="H204" s="147">
        <v>94</v>
      </c>
      <c r="I204" s="155">
        <v>787.08</v>
      </c>
      <c r="J204" s="155">
        <v>544.02</v>
      </c>
    </row>
    <row r="205" spans="1:10" ht="23.25">
      <c r="A205" s="145"/>
      <c r="B205" s="147">
        <v>20</v>
      </c>
      <c r="C205" s="163">
        <v>84.646</v>
      </c>
      <c r="D205" s="163">
        <v>84.6468</v>
      </c>
      <c r="E205" s="189">
        <f t="shared" si="12"/>
        <v>0.0007999999999981355</v>
      </c>
      <c r="F205" s="190">
        <f t="shared" si="13"/>
        <v>3.00367950738956</v>
      </c>
      <c r="G205" s="191">
        <f t="shared" si="14"/>
        <v>266.34000000000003</v>
      </c>
      <c r="H205" s="202">
        <v>95</v>
      </c>
      <c r="I205" s="155">
        <v>671.2</v>
      </c>
      <c r="J205" s="155">
        <v>404.86</v>
      </c>
    </row>
    <row r="206" spans="1:10" ht="23.25">
      <c r="A206" s="145"/>
      <c r="B206" s="147">
        <v>21</v>
      </c>
      <c r="C206" s="163">
        <v>86.354</v>
      </c>
      <c r="D206" s="163">
        <v>86.3548</v>
      </c>
      <c r="E206" s="189">
        <f t="shared" si="12"/>
        <v>0.0007999999999981355</v>
      </c>
      <c r="F206" s="190">
        <f t="shared" si="13"/>
        <v>2.8736664391613758</v>
      </c>
      <c r="G206" s="191">
        <f t="shared" si="14"/>
        <v>278.39000000000004</v>
      </c>
      <c r="H206" s="147">
        <v>96</v>
      </c>
      <c r="I206" s="155">
        <v>577.84</v>
      </c>
      <c r="J206" s="155">
        <v>299.45</v>
      </c>
    </row>
    <row r="207" spans="1:10" ht="23.25">
      <c r="A207" s="145">
        <v>21631</v>
      </c>
      <c r="B207" s="147">
        <v>22</v>
      </c>
      <c r="C207" s="163">
        <v>85.1386</v>
      </c>
      <c r="D207" s="163">
        <v>85.1387</v>
      </c>
      <c r="E207" s="189">
        <f aca="true" t="shared" si="15" ref="E207:E270">D207-C207</f>
        <v>0.00010000000000331966</v>
      </c>
      <c r="F207" s="190">
        <f aca="true" t="shared" si="16" ref="F207:F270">((10^6)*E207/G207)</f>
        <v>0.4200974626252717</v>
      </c>
      <c r="G207" s="191">
        <f aca="true" t="shared" si="17" ref="G207:G270">I207-J207</f>
        <v>238.03999999999996</v>
      </c>
      <c r="H207" s="202">
        <v>97</v>
      </c>
      <c r="I207" s="155">
        <v>813.16</v>
      </c>
      <c r="J207" s="155">
        <v>575.12</v>
      </c>
    </row>
    <row r="208" spans="1:10" ht="23.25">
      <c r="A208" s="145"/>
      <c r="B208" s="147">
        <v>23</v>
      </c>
      <c r="C208" s="163">
        <v>87.6812</v>
      </c>
      <c r="D208" s="163">
        <v>87.6812</v>
      </c>
      <c r="E208" s="189">
        <f t="shared" si="15"/>
        <v>0</v>
      </c>
      <c r="F208" s="190">
        <f t="shared" si="16"/>
        <v>0</v>
      </c>
      <c r="G208" s="191">
        <f t="shared" si="17"/>
        <v>277.47</v>
      </c>
      <c r="H208" s="147">
        <v>98</v>
      </c>
      <c r="I208" s="155">
        <v>644.7</v>
      </c>
      <c r="J208" s="155">
        <v>367.23</v>
      </c>
    </row>
    <row r="209" spans="1:10" ht="23.25">
      <c r="A209" s="145"/>
      <c r="B209" s="147">
        <v>24</v>
      </c>
      <c r="C209" s="163">
        <v>88.0371</v>
      </c>
      <c r="D209" s="163">
        <v>88.0371</v>
      </c>
      <c r="E209" s="189">
        <f t="shared" si="15"/>
        <v>0</v>
      </c>
      <c r="F209" s="190">
        <f t="shared" si="16"/>
        <v>0</v>
      </c>
      <c r="G209" s="191">
        <f t="shared" si="17"/>
        <v>238.73000000000002</v>
      </c>
      <c r="H209" s="202">
        <v>99</v>
      </c>
      <c r="I209" s="155">
        <v>787.87</v>
      </c>
      <c r="J209" s="155">
        <v>549.14</v>
      </c>
    </row>
    <row r="210" spans="1:10" ht="23.25">
      <c r="A210" s="145">
        <v>21640</v>
      </c>
      <c r="B210" s="147">
        <v>25</v>
      </c>
      <c r="C210" s="163">
        <v>87.0408</v>
      </c>
      <c r="D210" s="163">
        <v>87.0408</v>
      </c>
      <c r="E210" s="189">
        <f t="shared" si="15"/>
        <v>0</v>
      </c>
      <c r="F210" s="190">
        <f t="shared" si="16"/>
        <v>0</v>
      </c>
      <c r="G210" s="191">
        <f t="shared" si="17"/>
        <v>259.41999999999996</v>
      </c>
      <c r="H210" s="147">
        <v>100</v>
      </c>
      <c r="I210" s="155">
        <v>793.74</v>
      </c>
      <c r="J210" s="155">
        <v>534.32</v>
      </c>
    </row>
    <row r="211" spans="1:10" ht="23.25">
      <c r="A211" s="145"/>
      <c r="B211" s="147">
        <v>26</v>
      </c>
      <c r="C211" s="163">
        <v>85.7947</v>
      </c>
      <c r="D211" s="163">
        <v>85.7961</v>
      </c>
      <c r="E211" s="189">
        <f t="shared" si="15"/>
        <v>0.0013999999999896318</v>
      </c>
      <c r="F211" s="190">
        <f t="shared" si="16"/>
        <v>4.31140675039921</v>
      </c>
      <c r="G211" s="191">
        <f t="shared" si="17"/>
        <v>324.72</v>
      </c>
      <c r="H211" s="202">
        <v>101</v>
      </c>
      <c r="I211" s="155">
        <v>690.7</v>
      </c>
      <c r="J211" s="155">
        <v>365.98</v>
      </c>
    </row>
    <row r="212" spans="1:10" ht="23.25">
      <c r="A212" s="208"/>
      <c r="B212" s="209">
        <v>27</v>
      </c>
      <c r="C212" s="210">
        <v>86.3043</v>
      </c>
      <c r="D212" s="210">
        <v>86.3046</v>
      </c>
      <c r="E212" s="211">
        <f t="shared" si="15"/>
        <v>0.0002999999999957481</v>
      </c>
      <c r="F212" s="212">
        <f t="shared" si="16"/>
        <v>1.0446046171376029</v>
      </c>
      <c r="G212" s="213">
        <f t="shared" si="17"/>
        <v>287.18999999999994</v>
      </c>
      <c r="H212" s="209">
        <v>102</v>
      </c>
      <c r="I212" s="214">
        <v>805.92</v>
      </c>
      <c r="J212" s="214">
        <v>518.73</v>
      </c>
    </row>
    <row r="213" spans="1:10" ht="23.25">
      <c r="A213" s="201">
        <v>21644</v>
      </c>
      <c r="B213" s="202">
        <v>19</v>
      </c>
      <c r="C213" s="203">
        <v>88.9628</v>
      </c>
      <c r="D213" s="203">
        <v>88.9746</v>
      </c>
      <c r="E213" s="204">
        <f t="shared" si="15"/>
        <v>0.011799999999993815</v>
      </c>
      <c r="F213" s="205">
        <f t="shared" si="16"/>
        <v>45.36019066654038</v>
      </c>
      <c r="G213" s="206">
        <f t="shared" si="17"/>
        <v>260.14</v>
      </c>
      <c r="H213" s="202">
        <v>1</v>
      </c>
      <c r="I213" s="207">
        <v>789.87</v>
      </c>
      <c r="J213" s="207">
        <v>529.73</v>
      </c>
    </row>
    <row r="214" spans="1:10" ht="23.25">
      <c r="A214" s="145"/>
      <c r="B214" s="147">
        <v>20</v>
      </c>
      <c r="C214" s="163">
        <v>84.6518</v>
      </c>
      <c r="D214" s="163">
        <v>84.6612</v>
      </c>
      <c r="E214" s="189">
        <f t="shared" si="15"/>
        <v>0.009399999999999409</v>
      </c>
      <c r="F214" s="190">
        <f t="shared" si="16"/>
        <v>37.72979047924625</v>
      </c>
      <c r="G214" s="191">
        <f t="shared" si="17"/>
        <v>249.14</v>
      </c>
      <c r="H214" s="147">
        <v>2</v>
      </c>
      <c r="I214" s="155">
        <v>801.01</v>
      </c>
      <c r="J214" s="155">
        <v>551.87</v>
      </c>
    </row>
    <row r="215" spans="1:10" ht="23.25">
      <c r="A215" s="145"/>
      <c r="B215" s="202">
        <v>21</v>
      </c>
      <c r="C215" s="163">
        <v>86.356</v>
      </c>
      <c r="D215" s="163">
        <v>86.3613</v>
      </c>
      <c r="E215" s="189">
        <f t="shared" si="15"/>
        <v>0.0053000000000054115</v>
      </c>
      <c r="F215" s="190">
        <f t="shared" si="16"/>
        <v>18.380440436987726</v>
      </c>
      <c r="G215" s="191">
        <f t="shared" si="17"/>
        <v>288.35</v>
      </c>
      <c r="H215" s="202">
        <v>3</v>
      </c>
      <c r="I215" s="155">
        <v>745.49</v>
      </c>
      <c r="J215" s="155">
        <v>457.14</v>
      </c>
    </row>
    <row r="216" spans="1:10" ht="23.25">
      <c r="A216" s="145">
        <v>21667</v>
      </c>
      <c r="B216" s="147">
        <v>22</v>
      </c>
      <c r="C216" s="163">
        <v>85.1417</v>
      </c>
      <c r="D216" s="163">
        <v>85.1459</v>
      </c>
      <c r="E216" s="189">
        <f t="shared" si="15"/>
        <v>0.004199999999997317</v>
      </c>
      <c r="F216" s="190">
        <f t="shared" si="16"/>
        <v>13.968803006609624</v>
      </c>
      <c r="G216" s="191">
        <f t="shared" si="17"/>
        <v>300.6700000000001</v>
      </c>
      <c r="H216" s="147">
        <v>4</v>
      </c>
      <c r="I216" s="155">
        <v>667.95</v>
      </c>
      <c r="J216" s="155">
        <v>367.28</v>
      </c>
    </row>
    <row r="217" spans="1:10" ht="23.25">
      <c r="A217" s="145"/>
      <c r="B217" s="202">
        <v>23</v>
      </c>
      <c r="C217" s="163">
        <v>87.7198</v>
      </c>
      <c r="D217" s="163">
        <v>87.7259</v>
      </c>
      <c r="E217" s="189">
        <f t="shared" si="15"/>
        <v>0.006099999999989336</v>
      </c>
      <c r="F217" s="190">
        <f t="shared" si="16"/>
        <v>21.56162737262499</v>
      </c>
      <c r="G217" s="191">
        <f t="shared" si="17"/>
        <v>282.91</v>
      </c>
      <c r="H217" s="202">
        <v>5</v>
      </c>
      <c r="I217" s="155">
        <v>641.5</v>
      </c>
      <c r="J217" s="155">
        <v>358.59</v>
      </c>
    </row>
    <row r="218" spans="1:10" ht="23.25">
      <c r="A218" s="145"/>
      <c r="B218" s="147">
        <v>24</v>
      </c>
      <c r="C218" s="163">
        <v>88.0647</v>
      </c>
      <c r="D218" s="163">
        <v>88.0768</v>
      </c>
      <c r="E218" s="189">
        <f t="shared" si="15"/>
        <v>0.012100000000003774</v>
      </c>
      <c r="F218" s="190">
        <f t="shared" si="16"/>
        <v>45.02158059236411</v>
      </c>
      <c r="G218" s="191">
        <f t="shared" si="17"/>
        <v>268.75999999999993</v>
      </c>
      <c r="H218" s="147">
        <v>6</v>
      </c>
      <c r="I218" s="155">
        <v>640.31</v>
      </c>
      <c r="J218" s="155">
        <v>371.55</v>
      </c>
    </row>
    <row r="219" spans="1:10" ht="23.25">
      <c r="A219" s="145">
        <v>21671</v>
      </c>
      <c r="B219" s="147">
        <v>13</v>
      </c>
      <c r="C219" s="163">
        <v>86.6856</v>
      </c>
      <c r="D219" s="163">
        <v>86.6914</v>
      </c>
      <c r="E219" s="189">
        <f t="shared" si="15"/>
        <v>0.005800000000007799</v>
      </c>
      <c r="F219" s="190">
        <f t="shared" si="16"/>
        <v>23.6570542888926</v>
      </c>
      <c r="G219" s="191">
        <f t="shared" si="17"/>
        <v>245.17000000000002</v>
      </c>
      <c r="H219" s="202">
        <v>7</v>
      </c>
      <c r="I219" s="155">
        <v>628.51</v>
      </c>
      <c r="J219" s="155">
        <v>383.34</v>
      </c>
    </row>
    <row r="220" spans="1:10" ht="23.25">
      <c r="A220" s="145"/>
      <c r="B220" s="147">
        <v>14</v>
      </c>
      <c r="C220" s="163">
        <v>85.888</v>
      </c>
      <c r="D220" s="163">
        <v>85.8937</v>
      </c>
      <c r="E220" s="189">
        <f t="shared" si="15"/>
        <v>0.005699999999990268</v>
      </c>
      <c r="F220" s="190">
        <f t="shared" si="16"/>
        <v>21.76985066642581</v>
      </c>
      <c r="G220" s="191">
        <f t="shared" si="17"/>
        <v>261.8299999999999</v>
      </c>
      <c r="H220" s="147">
        <v>8</v>
      </c>
      <c r="I220" s="155">
        <v>629.31</v>
      </c>
      <c r="J220" s="155">
        <v>367.48</v>
      </c>
    </row>
    <row r="221" spans="1:10" ht="23.25">
      <c r="A221" s="145"/>
      <c r="B221" s="147">
        <v>15</v>
      </c>
      <c r="C221" s="163">
        <v>86.9926</v>
      </c>
      <c r="D221" s="163">
        <v>87.0004</v>
      </c>
      <c r="E221" s="189">
        <f t="shared" si="15"/>
        <v>0.007800000000003138</v>
      </c>
      <c r="F221" s="190">
        <f t="shared" si="16"/>
        <v>26.936492039932094</v>
      </c>
      <c r="G221" s="191">
        <f t="shared" si="17"/>
        <v>289.57000000000005</v>
      </c>
      <c r="H221" s="202">
        <v>9</v>
      </c>
      <c r="I221" s="155">
        <v>572.22</v>
      </c>
      <c r="J221" s="155">
        <v>282.65</v>
      </c>
    </row>
    <row r="222" spans="1:10" ht="23.25">
      <c r="A222" s="145">
        <v>21686</v>
      </c>
      <c r="B222" s="147">
        <v>16</v>
      </c>
      <c r="C222" s="163">
        <v>86.083</v>
      </c>
      <c r="D222" s="163">
        <v>86.1002</v>
      </c>
      <c r="E222" s="189">
        <f t="shared" si="15"/>
        <v>0.017200000000002547</v>
      </c>
      <c r="F222" s="190">
        <f t="shared" si="16"/>
        <v>69.4416407606385</v>
      </c>
      <c r="G222" s="191">
        <f t="shared" si="17"/>
        <v>247.68999999999994</v>
      </c>
      <c r="H222" s="147">
        <v>10</v>
      </c>
      <c r="I222" s="155">
        <v>695.56</v>
      </c>
      <c r="J222" s="155">
        <v>447.87</v>
      </c>
    </row>
    <row r="223" spans="1:10" ht="23.25">
      <c r="A223" s="145"/>
      <c r="B223" s="147">
        <v>17</v>
      </c>
      <c r="C223" s="163">
        <v>87.222</v>
      </c>
      <c r="D223" s="163">
        <v>87.2384</v>
      </c>
      <c r="E223" s="189">
        <f t="shared" si="15"/>
        <v>0.01640000000000441</v>
      </c>
      <c r="F223" s="190">
        <f t="shared" si="16"/>
        <v>61.21230217977162</v>
      </c>
      <c r="G223" s="191">
        <f t="shared" si="17"/>
        <v>267.91999999999996</v>
      </c>
      <c r="H223" s="202">
        <v>11</v>
      </c>
      <c r="I223" s="155">
        <v>788.93</v>
      </c>
      <c r="J223" s="155">
        <v>521.01</v>
      </c>
    </row>
    <row r="224" spans="1:10" ht="23.25">
      <c r="A224" s="145"/>
      <c r="B224" s="147">
        <v>18</v>
      </c>
      <c r="C224" s="163">
        <v>85.149</v>
      </c>
      <c r="D224" s="163">
        <v>85.1649</v>
      </c>
      <c r="E224" s="189">
        <f t="shared" si="15"/>
        <v>0.015900000000002024</v>
      </c>
      <c r="F224" s="190">
        <f t="shared" si="16"/>
        <v>68.68843960602221</v>
      </c>
      <c r="G224" s="191">
        <f t="shared" si="17"/>
        <v>231.48000000000002</v>
      </c>
      <c r="H224" s="147">
        <v>12</v>
      </c>
      <c r="I224" s="155">
        <v>642.33</v>
      </c>
      <c r="J224" s="155">
        <v>410.85</v>
      </c>
    </row>
    <row r="225" spans="1:10" ht="23.25">
      <c r="A225" s="145">
        <v>21693</v>
      </c>
      <c r="B225" s="147">
        <v>19</v>
      </c>
      <c r="C225" s="163">
        <v>88.9147</v>
      </c>
      <c r="D225" s="163">
        <v>88.9284</v>
      </c>
      <c r="E225" s="189">
        <f t="shared" si="15"/>
        <v>0.013700000000000045</v>
      </c>
      <c r="F225" s="190">
        <f t="shared" si="16"/>
        <v>60.624834056111375</v>
      </c>
      <c r="G225" s="191">
        <f t="shared" si="17"/>
        <v>225.97999999999996</v>
      </c>
      <c r="H225" s="202">
        <v>13</v>
      </c>
      <c r="I225" s="155">
        <v>734.9</v>
      </c>
      <c r="J225" s="155">
        <v>508.92</v>
      </c>
    </row>
    <row r="226" spans="1:10" ht="23.25">
      <c r="A226" s="145"/>
      <c r="B226" s="147">
        <v>20</v>
      </c>
      <c r="C226" s="163">
        <v>84.6276</v>
      </c>
      <c r="D226" s="163">
        <v>84.6538</v>
      </c>
      <c r="E226" s="189">
        <f t="shared" si="15"/>
        <v>0.026200000000002888</v>
      </c>
      <c r="F226" s="190">
        <f t="shared" si="16"/>
        <v>102.71690124280742</v>
      </c>
      <c r="G226" s="191">
        <f t="shared" si="17"/>
        <v>255.07</v>
      </c>
      <c r="H226" s="147">
        <v>14</v>
      </c>
      <c r="I226" s="155">
        <v>763.66</v>
      </c>
      <c r="J226" s="155">
        <v>508.59</v>
      </c>
    </row>
    <row r="227" spans="1:10" ht="23.25">
      <c r="A227" s="145"/>
      <c r="B227" s="147">
        <v>21</v>
      </c>
      <c r="C227" s="163">
        <v>86.321</v>
      </c>
      <c r="D227" s="163">
        <v>86.3384</v>
      </c>
      <c r="E227" s="189">
        <f t="shared" si="15"/>
        <v>0.017399999999994975</v>
      </c>
      <c r="F227" s="190">
        <f t="shared" si="16"/>
        <v>59.25623212094734</v>
      </c>
      <c r="G227" s="191">
        <f t="shared" si="17"/>
        <v>293.64</v>
      </c>
      <c r="H227" s="202">
        <v>15</v>
      </c>
      <c r="I227" s="155">
        <v>624.9</v>
      </c>
      <c r="J227" s="155">
        <v>331.26</v>
      </c>
    </row>
    <row r="228" spans="1:10" ht="23.25">
      <c r="A228" s="145">
        <v>21707</v>
      </c>
      <c r="B228" s="147">
        <v>22</v>
      </c>
      <c r="C228" s="163">
        <v>85.0984</v>
      </c>
      <c r="D228" s="163">
        <v>85.2042</v>
      </c>
      <c r="E228" s="189">
        <f t="shared" si="15"/>
        <v>0.10580000000000211</v>
      </c>
      <c r="F228" s="190">
        <f t="shared" si="16"/>
        <v>416.46984726815504</v>
      </c>
      <c r="G228" s="191">
        <f t="shared" si="17"/>
        <v>254.04000000000002</v>
      </c>
      <c r="H228" s="147">
        <v>16</v>
      </c>
      <c r="I228" s="155">
        <v>589.48</v>
      </c>
      <c r="J228" s="155">
        <v>335.44</v>
      </c>
    </row>
    <row r="229" spans="1:10" ht="23.25">
      <c r="A229" s="145"/>
      <c r="B229" s="147">
        <v>23</v>
      </c>
      <c r="C229" s="163">
        <v>87.6902</v>
      </c>
      <c r="D229" s="163">
        <v>87.8076</v>
      </c>
      <c r="E229" s="189">
        <f t="shared" si="15"/>
        <v>0.11739999999998929</v>
      </c>
      <c r="F229" s="190">
        <f t="shared" si="16"/>
        <v>444.7980601651484</v>
      </c>
      <c r="G229" s="191">
        <f t="shared" si="17"/>
        <v>263.94000000000005</v>
      </c>
      <c r="H229" s="202">
        <v>17</v>
      </c>
      <c r="I229" s="155">
        <v>809.46</v>
      </c>
      <c r="J229" s="155">
        <v>545.52</v>
      </c>
    </row>
    <row r="230" spans="1:10" ht="23.25">
      <c r="A230" s="145"/>
      <c r="B230" s="147">
        <v>24</v>
      </c>
      <c r="C230" s="163">
        <v>88.0451</v>
      </c>
      <c r="D230" s="163">
        <v>88.1731</v>
      </c>
      <c r="E230" s="189">
        <f t="shared" si="15"/>
        <v>0.1280000000000001</v>
      </c>
      <c r="F230" s="190">
        <f t="shared" si="16"/>
        <v>481.7644623433329</v>
      </c>
      <c r="G230" s="191">
        <f t="shared" si="17"/>
        <v>265.69</v>
      </c>
      <c r="H230" s="147">
        <v>18</v>
      </c>
      <c r="I230" s="155">
        <v>767.98</v>
      </c>
      <c r="J230" s="155">
        <v>502.29</v>
      </c>
    </row>
    <row r="231" spans="1:10" ht="23.25">
      <c r="A231" s="145">
        <v>21714</v>
      </c>
      <c r="B231" s="147">
        <v>25</v>
      </c>
      <c r="C231" s="163">
        <v>87.0376</v>
      </c>
      <c r="D231" s="163">
        <v>87.0542</v>
      </c>
      <c r="E231" s="189">
        <f t="shared" si="15"/>
        <v>0.01659999999999684</v>
      </c>
      <c r="F231" s="190">
        <f t="shared" si="16"/>
        <v>67.20103635331893</v>
      </c>
      <c r="G231" s="191">
        <f t="shared" si="17"/>
        <v>247.01999999999998</v>
      </c>
      <c r="H231" s="202">
        <v>19</v>
      </c>
      <c r="I231" s="155">
        <v>785.11</v>
      </c>
      <c r="J231" s="155">
        <v>538.09</v>
      </c>
    </row>
    <row r="232" spans="1:10" ht="23.25">
      <c r="A232" s="145"/>
      <c r="B232" s="147">
        <v>26</v>
      </c>
      <c r="C232" s="163">
        <v>85.7907</v>
      </c>
      <c r="D232" s="163">
        <v>85.8075</v>
      </c>
      <c r="E232" s="189">
        <f t="shared" si="15"/>
        <v>0.01680000000000348</v>
      </c>
      <c r="F232" s="190">
        <f t="shared" si="16"/>
        <v>57.90507703444483</v>
      </c>
      <c r="G232" s="191">
        <f t="shared" si="17"/>
        <v>290.13</v>
      </c>
      <c r="H232" s="147">
        <v>20</v>
      </c>
      <c r="I232" s="155">
        <v>804.91</v>
      </c>
      <c r="J232" s="155">
        <v>514.78</v>
      </c>
    </row>
    <row r="233" spans="1:10" ht="23.25">
      <c r="A233" s="145"/>
      <c r="B233" s="147">
        <v>27</v>
      </c>
      <c r="C233" s="163">
        <v>86.3041</v>
      </c>
      <c r="D233" s="163">
        <v>86.3228</v>
      </c>
      <c r="E233" s="189">
        <f t="shared" si="15"/>
        <v>0.018699999999995498</v>
      </c>
      <c r="F233" s="190">
        <f t="shared" si="16"/>
        <v>67.37282029109201</v>
      </c>
      <c r="G233" s="191">
        <f t="shared" si="17"/>
        <v>277.55999999999995</v>
      </c>
      <c r="H233" s="202">
        <v>21</v>
      </c>
      <c r="I233" s="155">
        <v>830.13</v>
      </c>
      <c r="J233" s="155">
        <v>552.57</v>
      </c>
    </row>
    <row r="234" spans="1:10" ht="23.25">
      <c r="A234" s="145">
        <v>21721</v>
      </c>
      <c r="B234" s="147">
        <v>28</v>
      </c>
      <c r="C234" s="163">
        <v>87.1952</v>
      </c>
      <c r="D234" s="163">
        <v>87.2137</v>
      </c>
      <c r="E234" s="189">
        <f t="shared" si="15"/>
        <v>0.01850000000000307</v>
      </c>
      <c r="F234" s="190">
        <f t="shared" si="16"/>
        <v>64.87358417786959</v>
      </c>
      <c r="G234" s="191">
        <f t="shared" si="17"/>
        <v>285.17</v>
      </c>
      <c r="H234" s="147">
        <v>22</v>
      </c>
      <c r="I234" s="155">
        <v>614.76</v>
      </c>
      <c r="J234" s="155">
        <v>329.59</v>
      </c>
    </row>
    <row r="235" spans="1:10" ht="23.25">
      <c r="A235" s="145"/>
      <c r="B235" s="147">
        <v>29</v>
      </c>
      <c r="C235" s="163">
        <v>85.1901</v>
      </c>
      <c r="D235" s="163">
        <v>85.2077</v>
      </c>
      <c r="E235" s="189">
        <f t="shared" si="15"/>
        <v>0.017600000000001614</v>
      </c>
      <c r="F235" s="190">
        <f t="shared" si="16"/>
        <v>56.526207605349484</v>
      </c>
      <c r="G235" s="191">
        <f t="shared" si="17"/>
        <v>311.36</v>
      </c>
      <c r="H235" s="202">
        <v>23</v>
      </c>
      <c r="I235" s="155">
        <v>649.46</v>
      </c>
      <c r="J235" s="155">
        <v>338.1</v>
      </c>
    </row>
    <row r="236" spans="1:10" ht="23.25">
      <c r="A236" s="145"/>
      <c r="B236" s="147">
        <v>30</v>
      </c>
      <c r="C236" s="163">
        <v>84.9695</v>
      </c>
      <c r="D236" s="163">
        <v>84.9826</v>
      </c>
      <c r="E236" s="189">
        <f t="shared" si="15"/>
        <v>0.01310000000000855</v>
      </c>
      <c r="F236" s="190">
        <f t="shared" si="16"/>
        <v>54.1658052512241</v>
      </c>
      <c r="G236" s="191">
        <f t="shared" si="17"/>
        <v>241.85000000000002</v>
      </c>
      <c r="H236" s="147">
        <v>24</v>
      </c>
      <c r="I236" s="155">
        <v>771.34</v>
      </c>
      <c r="J236" s="155">
        <v>529.49</v>
      </c>
    </row>
    <row r="237" spans="1:10" ht="23.25">
      <c r="A237" s="145">
        <v>21734</v>
      </c>
      <c r="B237" s="147">
        <v>10</v>
      </c>
      <c r="C237" s="163">
        <v>85.0886</v>
      </c>
      <c r="D237" s="163">
        <v>85.6685</v>
      </c>
      <c r="E237" s="189">
        <f t="shared" si="15"/>
        <v>0.579899999999995</v>
      </c>
      <c r="F237" s="190">
        <f t="shared" si="16"/>
        <v>1951.2113055181524</v>
      </c>
      <c r="G237" s="191">
        <f t="shared" si="17"/>
        <v>297.20000000000005</v>
      </c>
      <c r="H237" s="202">
        <v>25</v>
      </c>
      <c r="I237" s="155">
        <v>803.73</v>
      </c>
      <c r="J237" s="155">
        <v>506.53</v>
      </c>
    </row>
    <row r="238" spans="1:10" ht="23.25">
      <c r="A238" s="145"/>
      <c r="B238" s="147">
        <v>11</v>
      </c>
      <c r="C238" s="163">
        <v>86.0948</v>
      </c>
      <c r="D238" s="163">
        <v>86.347</v>
      </c>
      <c r="E238" s="189">
        <f t="shared" si="15"/>
        <v>0.25219999999998777</v>
      </c>
      <c r="F238" s="190">
        <f t="shared" si="16"/>
        <v>1074.0598781993435</v>
      </c>
      <c r="G238" s="191">
        <f t="shared" si="17"/>
        <v>234.80999999999995</v>
      </c>
      <c r="H238" s="147">
        <v>26</v>
      </c>
      <c r="I238" s="155">
        <v>756.79</v>
      </c>
      <c r="J238" s="155">
        <v>521.98</v>
      </c>
    </row>
    <row r="239" spans="1:10" ht="23.25">
      <c r="A239" s="145"/>
      <c r="B239" s="147">
        <v>12</v>
      </c>
      <c r="C239" s="163">
        <v>84.839</v>
      </c>
      <c r="D239" s="163">
        <v>85.0805</v>
      </c>
      <c r="E239" s="189">
        <f t="shared" si="15"/>
        <v>0.24150000000000205</v>
      </c>
      <c r="F239" s="190">
        <f t="shared" si="16"/>
        <v>787.6712328767189</v>
      </c>
      <c r="G239" s="191">
        <f t="shared" si="17"/>
        <v>306.6</v>
      </c>
      <c r="H239" s="202">
        <v>27</v>
      </c>
      <c r="I239" s="155">
        <v>632.82</v>
      </c>
      <c r="J239" s="155">
        <v>326.22</v>
      </c>
    </row>
    <row r="240" spans="1:10" ht="23.25">
      <c r="A240" s="145">
        <v>21735</v>
      </c>
      <c r="B240" s="147">
        <v>13</v>
      </c>
      <c r="C240" s="163">
        <v>86.7062</v>
      </c>
      <c r="D240" s="163">
        <v>87.0369</v>
      </c>
      <c r="E240" s="189">
        <f t="shared" si="15"/>
        <v>0.3307000000000073</v>
      </c>
      <c r="F240" s="190">
        <f t="shared" si="16"/>
        <v>1096.3400079565286</v>
      </c>
      <c r="G240" s="191">
        <f t="shared" si="17"/>
        <v>301.64000000000004</v>
      </c>
      <c r="H240" s="147">
        <v>28</v>
      </c>
      <c r="I240" s="155">
        <v>723.58</v>
      </c>
      <c r="J240" s="155">
        <v>421.94</v>
      </c>
    </row>
    <row r="241" spans="1:10" ht="23.25">
      <c r="A241" s="145"/>
      <c r="B241" s="147">
        <v>14</v>
      </c>
      <c r="C241" s="163">
        <v>85.926</v>
      </c>
      <c r="D241" s="163">
        <v>86.8455</v>
      </c>
      <c r="E241" s="189">
        <f t="shared" si="15"/>
        <v>0.9194999999999993</v>
      </c>
      <c r="F241" s="190">
        <f t="shared" si="16"/>
        <v>3472.3008949813056</v>
      </c>
      <c r="G241" s="191">
        <f t="shared" si="17"/>
        <v>264.80999999999995</v>
      </c>
      <c r="H241" s="202">
        <v>29</v>
      </c>
      <c r="I241" s="155">
        <v>794.53</v>
      </c>
      <c r="J241" s="155">
        <v>529.72</v>
      </c>
    </row>
    <row r="242" spans="1:10" ht="23.25">
      <c r="A242" s="145"/>
      <c r="B242" s="147">
        <v>15</v>
      </c>
      <c r="C242" s="163">
        <v>87.0002</v>
      </c>
      <c r="D242" s="163">
        <v>87.4098</v>
      </c>
      <c r="E242" s="189">
        <f t="shared" si="15"/>
        <v>0.4095999999999975</v>
      </c>
      <c r="F242" s="190">
        <f t="shared" si="16"/>
        <v>1664.7022962812339</v>
      </c>
      <c r="G242" s="191">
        <f t="shared" si="17"/>
        <v>246.04999999999995</v>
      </c>
      <c r="H242" s="147">
        <v>30</v>
      </c>
      <c r="I242" s="155">
        <v>797.92</v>
      </c>
      <c r="J242" s="155">
        <v>551.87</v>
      </c>
    </row>
    <row r="243" spans="1:10" ht="23.25">
      <c r="A243" s="145">
        <v>21752</v>
      </c>
      <c r="B243" s="147">
        <v>16</v>
      </c>
      <c r="C243" s="163">
        <v>86.122</v>
      </c>
      <c r="D243" s="163">
        <v>86.3697</v>
      </c>
      <c r="E243" s="189">
        <f t="shared" si="15"/>
        <v>0.2476999999999947</v>
      </c>
      <c r="F243" s="190">
        <f t="shared" si="16"/>
        <v>896.0028938325003</v>
      </c>
      <c r="G243" s="191">
        <f t="shared" si="17"/>
        <v>276.45</v>
      </c>
      <c r="H243" s="202">
        <v>31</v>
      </c>
      <c r="I243" s="155">
        <v>600.54</v>
      </c>
      <c r="J243" s="155">
        <v>324.09</v>
      </c>
    </row>
    <row r="244" spans="1:10" ht="23.25">
      <c r="A244" s="145"/>
      <c r="B244" s="147">
        <v>17</v>
      </c>
      <c r="C244" s="163">
        <v>87.1993</v>
      </c>
      <c r="D244" s="163">
        <v>87.4554</v>
      </c>
      <c r="E244" s="189">
        <f t="shared" si="15"/>
        <v>0.25610000000000355</v>
      </c>
      <c r="F244" s="190">
        <f t="shared" si="16"/>
        <v>900.6189337459683</v>
      </c>
      <c r="G244" s="191">
        <f t="shared" si="17"/>
        <v>284.36</v>
      </c>
      <c r="H244" s="147">
        <v>32</v>
      </c>
      <c r="I244" s="155">
        <v>768.87</v>
      </c>
      <c r="J244" s="155">
        <v>484.51</v>
      </c>
    </row>
    <row r="245" spans="1:10" ht="23.25">
      <c r="A245" s="145"/>
      <c r="B245" s="147">
        <v>18</v>
      </c>
      <c r="C245" s="163">
        <v>85.1242</v>
      </c>
      <c r="D245" s="163">
        <v>85.3391</v>
      </c>
      <c r="E245" s="189">
        <f t="shared" si="15"/>
        <v>0.2149000000000001</v>
      </c>
      <c r="F245" s="190">
        <f t="shared" si="16"/>
        <v>728.4251915124402</v>
      </c>
      <c r="G245" s="191">
        <f t="shared" si="17"/>
        <v>295.02</v>
      </c>
      <c r="H245" s="202">
        <v>33</v>
      </c>
      <c r="I245" s="155">
        <v>623.67</v>
      </c>
      <c r="J245" s="155">
        <v>328.65</v>
      </c>
    </row>
    <row r="246" spans="1:10" ht="23.25">
      <c r="A246" s="145">
        <v>21775</v>
      </c>
      <c r="B246" s="147">
        <v>1</v>
      </c>
      <c r="C246" s="163">
        <v>85.4224</v>
      </c>
      <c r="D246" s="163">
        <v>85.5915</v>
      </c>
      <c r="E246" s="189">
        <f t="shared" si="15"/>
        <v>0.16910000000000025</v>
      </c>
      <c r="F246" s="190">
        <f t="shared" si="16"/>
        <v>620.5504587155973</v>
      </c>
      <c r="G246" s="191">
        <f t="shared" si="17"/>
        <v>272.5</v>
      </c>
      <c r="H246" s="147">
        <v>34</v>
      </c>
      <c r="I246" s="155">
        <v>801.99</v>
      </c>
      <c r="J246" s="155">
        <v>529.49</v>
      </c>
    </row>
    <row r="247" spans="1:10" ht="23.25">
      <c r="A247" s="145"/>
      <c r="B247" s="147">
        <v>2</v>
      </c>
      <c r="C247" s="163">
        <v>87.4967</v>
      </c>
      <c r="D247" s="163">
        <v>87.6685</v>
      </c>
      <c r="E247" s="189">
        <f t="shared" si="15"/>
        <v>0.1717999999999904</v>
      </c>
      <c r="F247" s="190">
        <f t="shared" si="16"/>
        <v>634.4399719339356</v>
      </c>
      <c r="G247" s="191">
        <f t="shared" si="17"/>
        <v>270.78999999999996</v>
      </c>
      <c r="H247" s="202">
        <v>35</v>
      </c>
      <c r="I247" s="155">
        <v>823.4</v>
      </c>
      <c r="J247" s="155">
        <v>552.61</v>
      </c>
    </row>
    <row r="248" spans="1:10" ht="23.25">
      <c r="A248" s="145"/>
      <c r="B248" s="147">
        <v>3</v>
      </c>
      <c r="C248" s="163">
        <v>85.8768</v>
      </c>
      <c r="D248" s="163">
        <v>86.0676</v>
      </c>
      <c r="E248" s="189">
        <f t="shared" si="15"/>
        <v>0.19079999999999586</v>
      </c>
      <c r="F248" s="190">
        <f t="shared" si="16"/>
        <v>649.4876944548315</v>
      </c>
      <c r="G248" s="191">
        <f t="shared" si="17"/>
        <v>293.77000000000004</v>
      </c>
      <c r="H248" s="147">
        <v>36</v>
      </c>
      <c r="I248" s="155">
        <v>631.94</v>
      </c>
      <c r="J248" s="155">
        <v>338.17</v>
      </c>
    </row>
    <row r="249" spans="1:10" ht="23.25">
      <c r="A249" s="145">
        <v>21778</v>
      </c>
      <c r="B249" s="147">
        <v>4</v>
      </c>
      <c r="C249" s="163">
        <v>85.0088</v>
      </c>
      <c r="D249" s="163">
        <v>85.4787</v>
      </c>
      <c r="E249" s="189">
        <f t="shared" si="15"/>
        <v>0.46990000000000975</v>
      </c>
      <c r="F249" s="190">
        <f t="shared" si="16"/>
        <v>1410.7298327779577</v>
      </c>
      <c r="G249" s="191">
        <f t="shared" si="17"/>
        <v>333.0899999999999</v>
      </c>
      <c r="H249" s="202">
        <v>37</v>
      </c>
      <c r="I249" s="155">
        <v>664.31</v>
      </c>
      <c r="J249" s="155">
        <v>331.22</v>
      </c>
    </row>
    <row r="250" spans="1:10" ht="23.25">
      <c r="A250" s="145"/>
      <c r="B250" s="147">
        <v>5</v>
      </c>
      <c r="C250" s="163">
        <v>85.0209</v>
      </c>
      <c r="D250" s="163">
        <v>85.4705</v>
      </c>
      <c r="E250" s="189">
        <f t="shared" si="15"/>
        <v>0.4496000000000038</v>
      </c>
      <c r="F250" s="190">
        <f t="shared" si="16"/>
        <v>1678.551428038095</v>
      </c>
      <c r="G250" s="191">
        <f t="shared" si="17"/>
        <v>267.85</v>
      </c>
      <c r="H250" s="147">
        <v>38</v>
      </c>
      <c r="I250" s="155">
        <v>806</v>
      </c>
      <c r="J250" s="155">
        <v>538.15</v>
      </c>
    </row>
    <row r="251" spans="1:10" ht="23.25">
      <c r="A251" s="145"/>
      <c r="B251" s="147">
        <v>6</v>
      </c>
      <c r="C251" s="163">
        <v>87.4081</v>
      </c>
      <c r="D251" s="163">
        <v>87.8823</v>
      </c>
      <c r="E251" s="189">
        <f t="shared" si="15"/>
        <v>0.4741999999999962</v>
      </c>
      <c r="F251" s="190">
        <f t="shared" si="16"/>
        <v>1506.161859992365</v>
      </c>
      <c r="G251" s="191">
        <f t="shared" si="17"/>
        <v>314.84</v>
      </c>
      <c r="H251" s="202">
        <v>39</v>
      </c>
      <c r="I251" s="155">
        <v>644.41</v>
      </c>
      <c r="J251" s="155">
        <v>329.57</v>
      </c>
    </row>
    <row r="252" spans="1:10" ht="23.25">
      <c r="A252" s="145">
        <v>21779</v>
      </c>
      <c r="B252" s="147">
        <v>7</v>
      </c>
      <c r="C252" s="163">
        <v>86.4742</v>
      </c>
      <c r="D252" s="163">
        <v>86.7501</v>
      </c>
      <c r="E252" s="189">
        <f t="shared" si="15"/>
        <v>0.27590000000000714</v>
      </c>
      <c r="F252" s="190">
        <f t="shared" si="16"/>
        <v>1118.3623834617238</v>
      </c>
      <c r="G252" s="191">
        <f t="shared" si="17"/>
        <v>246.69999999999993</v>
      </c>
      <c r="H252" s="147">
        <v>40</v>
      </c>
      <c r="I252" s="155">
        <v>792.15</v>
      </c>
      <c r="J252" s="155">
        <v>545.45</v>
      </c>
    </row>
    <row r="253" spans="1:10" ht="23.25">
      <c r="A253" s="145"/>
      <c r="B253" s="147">
        <v>8</v>
      </c>
      <c r="C253" s="163">
        <v>84.8065</v>
      </c>
      <c r="D253" s="163">
        <v>85.0752</v>
      </c>
      <c r="E253" s="189">
        <f t="shared" si="15"/>
        <v>0.2686999999999955</v>
      </c>
      <c r="F253" s="190">
        <f t="shared" si="16"/>
        <v>1060.8812381553835</v>
      </c>
      <c r="G253" s="191">
        <f t="shared" si="17"/>
        <v>253.27999999999997</v>
      </c>
      <c r="H253" s="202">
        <v>41</v>
      </c>
      <c r="I253" s="155">
        <v>588.66</v>
      </c>
      <c r="J253" s="155">
        <v>335.38</v>
      </c>
    </row>
    <row r="254" spans="1:10" ht="23.25">
      <c r="A254" s="145"/>
      <c r="B254" s="147">
        <v>9</v>
      </c>
      <c r="C254" s="163">
        <v>87.6717</v>
      </c>
      <c r="D254" s="163">
        <v>87.9453</v>
      </c>
      <c r="E254" s="189">
        <f t="shared" si="15"/>
        <v>0.27360000000000184</v>
      </c>
      <c r="F254" s="190">
        <f t="shared" si="16"/>
        <v>1061.20549220387</v>
      </c>
      <c r="G254" s="191">
        <f t="shared" si="17"/>
        <v>257.82000000000005</v>
      </c>
      <c r="H254" s="147">
        <v>42</v>
      </c>
      <c r="I254" s="155">
        <v>772.61</v>
      </c>
      <c r="J254" s="155">
        <v>514.79</v>
      </c>
    </row>
    <row r="255" spans="1:10" ht="23.25">
      <c r="A255" s="145" t="s">
        <v>154</v>
      </c>
      <c r="B255" s="147">
        <v>10</v>
      </c>
      <c r="C255" s="163">
        <v>85.0865</v>
      </c>
      <c r="D255" s="163">
        <v>85.5586</v>
      </c>
      <c r="E255" s="189">
        <f t="shared" si="15"/>
        <v>0.4720999999999975</v>
      </c>
      <c r="F255" s="190">
        <f t="shared" si="16"/>
        <v>1699.0570791045757</v>
      </c>
      <c r="G255" s="191">
        <f t="shared" si="17"/>
        <v>277.86000000000007</v>
      </c>
      <c r="H255" s="147">
        <v>52</v>
      </c>
      <c r="I255" s="155">
        <v>682.94</v>
      </c>
      <c r="J255" s="155">
        <v>405.08</v>
      </c>
    </row>
    <row r="256" spans="1:10" ht="23.25">
      <c r="A256" s="145"/>
      <c r="B256" s="147">
        <v>11</v>
      </c>
      <c r="C256" s="163">
        <v>86.0872</v>
      </c>
      <c r="D256" s="163">
        <v>86.5605</v>
      </c>
      <c r="E256" s="189">
        <f t="shared" si="15"/>
        <v>0.47330000000000894</v>
      </c>
      <c r="F256" s="190">
        <f t="shared" si="16"/>
        <v>1792.938859004504</v>
      </c>
      <c r="G256" s="191">
        <f t="shared" si="17"/>
        <v>263.98</v>
      </c>
      <c r="H256" s="202">
        <v>53</v>
      </c>
      <c r="I256" s="155">
        <v>815.37</v>
      </c>
      <c r="J256" s="155">
        <v>551.39</v>
      </c>
    </row>
    <row r="257" spans="1:10" ht="23.25">
      <c r="A257" s="145"/>
      <c r="B257" s="147">
        <v>12</v>
      </c>
      <c r="C257" s="163">
        <v>84.8271</v>
      </c>
      <c r="D257" s="163">
        <v>85.2046</v>
      </c>
      <c r="E257" s="189">
        <f t="shared" si="15"/>
        <v>0.3774999999999977</v>
      </c>
      <c r="F257" s="190">
        <f t="shared" si="16"/>
        <v>1610.5635905968588</v>
      </c>
      <c r="G257" s="191">
        <f t="shared" si="17"/>
        <v>234.39</v>
      </c>
      <c r="H257" s="147">
        <v>54</v>
      </c>
      <c r="I257" s="155">
        <v>807.02</v>
      </c>
      <c r="J257" s="155">
        <v>572.63</v>
      </c>
    </row>
    <row r="258" spans="1:10" ht="23.25">
      <c r="A258" s="145" t="s">
        <v>155</v>
      </c>
      <c r="B258" s="147">
        <v>13</v>
      </c>
      <c r="C258" s="163">
        <v>86.7338</v>
      </c>
      <c r="D258" s="163">
        <v>86.8377</v>
      </c>
      <c r="E258" s="189">
        <f t="shared" si="15"/>
        <v>0.10389999999999588</v>
      </c>
      <c r="F258" s="190">
        <f t="shared" si="16"/>
        <v>417.2020558946189</v>
      </c>
      <c r="G258" s="191">
        <f t="shared" si="17"/>
        <v>249.03999999999996</v>
      </c>
      <c r="H258" s="202">
        <v>55</v>
      </c>
      <c r="I258" s="155">
        <v>804.66</v>
      </c>
      <c r="J258" s="155">
        <v>555.62</v>
      </c>
    </row>
    <row r="259" spans="1:10" ht="23.25">
      <c r="A259" s="145"/>
      <c r="B259" s="147">
        <v>14</v>
      </c>
      <c r="C259" s="163">
        <v>85.9225</v>
      </c>
      <c r="D259" s="163">
        <v>86.0301</v>
      </c>
      <c r="E259" s="189">
        <f t="shared" si="15"/>
        <v>0.10760000000000502</v>
      </c>
      <c r="F259" s="190">
        <f t="shared" si="16"/>
        <v>442.3432682425695</v>
      </c>
      <c r="G259" s="191">
        <f t="shared" si="17"/>
        <v>243.25</v>
      </c>
      <c r="H259" s="147">
        <v>56</v>
      </c>
      <c r="I259" s="155">
        <v>773.9</v>
      </c>
      <c r="J259" s="155">
        <v>530.65</v>
      </c>
    </row>
    <row r="260" spans="1:10" ht="23.25">
      <c r="A260" s="145"/>
      <c r="B260" s="147">
        <v>15</v>
      </c>
      <c r="C260" s="163">
        <v>86.9713</v>
      </c>
      <c r="D260" s="163">
        <v>87.1246</v>
      </c>
      <c r="E260" s="189">
        <f t="shared" si="15"/>
        <v>0.15330000000000155</v>
      </c>
      <c r="F260" s="190">
        <f t="shared" si="16"/>
        <v>478.47935328818477</v>
      </c>
      <c r="G260" s="191">
        <f t="shared" si="17"/>
        <v>320.39000000000004</v>
      </c>
      <c r="H260" s="202">
        <v>57</v>
      </c>
      <c r="I260" s="155">
        <v>686.44</v>
      </c>
      <c r="J260" s="155">
        <v>366.05</v>
      </c>
    </row>
    <row r="261" spans="1:10" ht="23.25">
      <c r="A261" s="145" t="s">
        <v>156</v>
      </c>
      <c r="B261" s="147">
        <v>16</v>
      </c>
      <c r="C261" s="163">
        <v>86.1137</v>
      </c>
      <c r="D261" s="163">
        <v>86.1834</v>
      </c>
      <c r="E261" s="189">
        <f t="shared" si="15"/>
        <v>0.06970000000001164</v>
      </c>
      <c r="F261" s="190">
        <f t="shared" si="16"/>
        <v>233.8533803053569</v>
      </c>
      <c r="G261" s="191">
        <f t="shared" si="17"/>
        <v>298.05000000000007</v>
      </c>
      <c r="H261" s="147">
        <v>58</v>
      </c>
      <c r="I261" s="155">
        <v>735.7</v>
      </c>
      <c r="J261" s="155">
        <v>437.65</v>
      </c>
    </row>
    <row r="262" spans="1:10" ht="23.25">
      <c r="A262" s="145"/>
      <c r="B262" s="147">
        <v>17</v>
      </c>
      <c r="C262" s="163">
        <v>87.2204</v>
      </c>
      <c r="D262" s="163">
        <v>87.2866</v>
      </c>
      <c r="E262" s="189">
        <f t="shared" si="15"/>
        <v>0.06620000000000914</v>
      </c>
      <c r="F262" s="190">
        <f t="shared" si="16"/>
        <v>216.15620714428636</v>
      </c>
      <c r="G262" s="191">
        <f t="shared" si="17"/>
        <v>306.26</v>
      </c>
      <c r="H262" s="202">
        <v>59</v>
      </c>
      <c r="I262" s="155">
        <v>676.26</v>
      </c>
      <c r="J262" s="155">
        <v>370</v>
      </c>
    </row>
    <row r="263" spans="1:10" ht="23.25">
      <c r="A263" s="145"/>
      <c r="B263" s="147">
        <v>18</v>
      </c>
      <c r="C263" s="163">
        <v>85.1327</v>
      </c>
      <c r="D263" s="163">
        <v>85.1992</v>
      </c>
      <c r="E263" s="189">
        <f t="shared" si="15"/>
        <v>0.06650000000000489</v>
      </c>
      <c r="F263" s="190">
        <f t="shared" si="16"/>
        <v>225.2862660071986</v>
      </c>
      <c r="G263" s="191">
        <f t="shared" si="17"/>
        <v>295.18</v>
      </c>
      <c r="H263" s="147">
        <v>60</v>
      </c>
      <c r="I263" s="155">
        <v>676.36</v>
      </c>
      <c r="J263" s="155">
        <v>381.18</v>
      </c>
    </row>
    <row r="264" spans="1:10" ht="23.25">
      <c r="A264" s="145">
        <v>21828</v>
      </c>
      <c r="B264" s="147">
        <v>1</v>
      </c>
      <c r="C264" s="163">
        <v>85.3805</v>
      </c>
      <c r="D264" s="163">
        <v>85.3884</v>
      </c>
      <c r="E264" s="189">
        <f t="shared" si="15"/>
        <v>0.007900000000006457</v>
      </c>
      <c r="F264" s="190">
        <f t="shared" si="16"/>
        <v>27.856135401997378</v>
      </c>
      <c r="G264" s="191">
        <f t="shared" si="17"/>
        <v>283.6</v>
      </c>
      <c r="H264" s="202">
        <v>61</v>
      </c>
      <c r="I264" s="155">
        <v>803.9</v>
      </c>
      <c r="J264" s="155">
        <v>520.3</v>
      </c>
    </row>
    <row r="265" spans="1:10" ht="23.25">
      <c r="A265" s="145"/>
      <c r="B265" s="147">
        <v>2</v>
      </c>
      <c r="C265" s="163">
        <v>87.4654</v>
      </c>
      <c r="D265" s="163">
        <v>87.4718</v>
      </c>
      <c r="E265" s="189">
        <f t="shared" si="15"/>
        <v>0.006399999999999295</v>
      </c>
      <c r="F265" s="190">
        <f t="shared" si="16"/>
        <v>19.654208764546556</v>
      </c>
      <c r="G265" s="191">
        <f t="shared" si="17"/>
        <v>325.63</v>
      </c>
      <c r="H265" s="147">
        <v>62</v>
      </c>
      <c r="I265" s="155">
        <v>693.35</v>
      </c>
      <c r="J265" s="155">
        <v>367.72</v>
      </c>
    </row>
    <row r="266" spans="1:10" ht="23.25">
      <c r="A266" s="145"/>
      <c r="B266" s="147">
        <v>3</v>
      </c>
      <c r="C266" s="163">
        <v>85.849</v>
      </c>
      <c r="D266" s="163">
        <v>85.8582</v>
      </c>
      <c r="E266" s="189">
        <f t="shared" si="15"/>
        <v>0.00919999999999277</v>
      </c>
      <c r="F266" s="190">
        <f t="shared" si="16"/>
        <v>32.45378862703813</v>
      </c>
      <c r="G266" s="191">
        <f t="shared" si="17"/>
        <v>283.48</v>
      </c>
      <c r="H266" s="202">
        <v>63</v>
      </c>
      <c r="I266" s="155">
        <v>798.74</v>
      </c>
      <c r="J266" s="155">
        <v>515.26</v>
      </c>
    </row>
    <row r="267" spans="1:10" ht="23.25">
      <c r="A267" s="145">
        <v>21833</v>
      </c>
      <c r="B267" s="147">
        <v>4</v>
      </c>
      <c r="C267" s="163">
        <v>84.9785</v>
      </c>
      <c r="D267" s="163">
        <v>84.9831</v>
      </c>
      <c r="E267" s="189">
        <f t="shared" si="15"/>
        <v>0.004599999999996385</v>
      </c>
      <c r="F267" s="190">
        <f t="shared" si="16"/>
        <v>14.311938023074532</v>
      </c>
      <c r="G267" s="191">
        <f t="shared" si="17"/>
        <v>321.40999999999997</v>
      </c>
      <c r="H267" s="147">
        <v>64</v>
      </c>
      <c r="I267" s="155">
        <v>691.04</v>
      </c>
      <c r="J267" s="155">
        <v>369.63</v>
      </c>
    </row>
    <row r="268" spans="1:10" ht="23.25">
      <c r="A268" s="145"/>
      <c r="B268" s="147">
        <v>5</v>
      </c>
      <c r="C268" s="163">
        <v>85.02</v>
      </c>
      <c r="D268" s="163">
        <v>85.0204</v>
      </c>
      <c r="E268" s="189">
        <f t="shared" si="15"/>
        <v>0.00039999999999906777</v>
      </c>
      <c r="F268" s="190">
        <f t="shared" si="16"/>
        <v>1.2736419792366673</v>
      </c>
      <c r="G268" s="191">
        <f t="shared" si="17"/>
        <v>314.06</v>
      </c>
      <c r="H268" s="202">
        <v>65</v>
      </c>
      <c r="I268" s="155">
        <v>645.5</v>
      </c>
      <c r="J268" s="155">
        <v>331.44</v>
      </c>
    </row>
    <row r="269" spans="1:10" ht="23.25">
      <c r="A269" s="145"/>
      <c r="B269" s="147">
        <v>6</v>
      </c>
      <c r="C269" s="163">
        <v>87.379</v>
      </c>
      <c r="D269" s="163">
        <v>87.3839</v>
      </c>
      <c r="E269" s="189">
        <f t="shared" si="15"/>
        <v>0.004899999999992133</v>
      </c>
      <c r="F269" s="190">
        <f t="shared" si="16"/>
        <v>16.02773779926774</v>
      </c>
      <c r="G269" s="191">
        <f t="shared" si="17"/>
        <v>305.71999999999997</v>
      </c>
      <c r="H269" s="147">
        <v>66</v>
      </c>
      <c r="I269" s="155">
        <v>644.14</v>
      </c>
      <c r="J269" s="155">
        <v>338.42</v>
      </c>
    </row>
    <row r="270" spans="1:10" ht="23.25">
      <c r="A270" s="145">
        <v>21843</v>
      </c>
      <c r="B270" s="147">
        <v>7</v>
      </c>
      <c r="C270" s="163">
        <v>86.4187</v>
      </c>
      <c r="D270" s="163">
        <v>86.4267</v>
      </c>
      <c r="E270" s="189">
        <f t="shared" si="15"/>
        <v>0.007999999999995566</v>
      </c>
      <c r="F270" s="190">
        <f t="shared" si="16"/>
        <v>28.422211958629926</v>
      </c>
      <c r="G270" s="191">
        <f t="shared" si="17"/>
        <v>281.47</v>
      </c>
      <c r="H270" s="202">
        <v>67</v>
      </c>
      <c r="I270" s="155">
        <v>793.65</v>
      </c>
      <c r="J270" s="155">
        <v>512.18</v>
      </c>
    </row>
    <row r="271" spans="1:10" ht="23.25">
      <c r="A271" s="145"/>
      <c r="B271" s="147">
        <v>8</v>
      </c>
      <c r="C271" s="163">
        <v>84.7864</v>
      </c>
      <c r="D271" s="163">
        <v>84.7951</v>
      </c>
      <c r="E271" s="189">
        <f aca="true" t="shared" si="18" ref="E271:E494">D271-C271</f>
        <v>0.008700000000004593</v>
      </c>
      <c r="F271" s="190">
        <f aca="true" t="shared" si="19" ref="F271:F279">((10^6)*E271/G271)</f>
        <v>33.26578212826289</v>
      </c>
      <c r="G271" s="191">
        <f aca="true" t="shared" si="20" ref="G271:G292">I271-J271</f>
        <v>261.53</v>
      </c>
      <c r="H271" s="147">
        <v>68</v>
      </c>
      <c r="I271" s="155">
        <v>795.75</v>
      </c>
      <c r="J271" s="155">
        <v>534.22</v>
      </c>
    </row>
    <row r="272" spans="1:10" ht="23.25">
      <c r="A272" s="145"/>
      <c r="B272" s="147">
        <v>9</v>
      </c>
      <c r="C272" s="163">
        <v>87.6187</v>
      </c>
      <c r="D272" s="163">
        <v>87.6329</v>
      </c>
      <c r="E272" s="189">
        <f t="shared" si="18"/>
        <v>0.014200000000002433</v>
      </c>
      <c r="F272" s="190">
        <f t="shared" si="19"/>
        <v>49.959539809317924</v>
      </c>
      <c r="G272" s="191">
        <f t="shared" si="20"/>
        <v>284.23</v>
      </c>
      <c r="H272" s="202">
        <v>69</v>
      </c>
      <c r="I272" s="155">
        <v>836.98</v>
      </c>
      <c r="J272" s="155">
        <v>552.75</v>
      </c>
    </row>
    <row r="273" spans="1:10" ht="23.25">
      <c r="A273" s="145">
        <v>21855</v>
      </c>
      <c r="B273" s="147">
        <v>10</v>
      </c>
      <c r="C273" s="163">
        <v>85.0636</v>
      </c>
      <c r="D273" s="163">
        <v>85.0718</v>
      </c>
      <c r="E273" s="189">
        <f t="shared" si="18"/>
        <v>0.008200000000002206</v>
      </c>
      <c r="F273" s="190">
        <f t="shared" si="19"/>
        <v>27.105645907715864</v>
      </c>
      <c r="G273" s="191">
        <f t="shared" si="20"/>
        <v>302.52000000000004</v>
      </c>
      <c r="H273" s="202">
        <v>61</v>
      </c>
      <c r="I273" s="155">
        <v>616.96</v>
      </c>
      <c r="J273" s="155">
        <v>314.44</v>
      </c>
    </row>
    <row r="274" spans="1:10" ht="23.25">
      <c r="A274" s="145"/>
      <c r="B274" s="147">
        <v>11</v>
      </c>
      <c r="C274" s="163">
        <v>86.0732</v>
      </c>
      <c r="D274" s="163">
        <v>86.0882</v>
      </c>
      <c r="E274" s="189">
        <f t="shared" si="18"/>
        <v>0.015000000000000568</v>
      </c>
      <c r="F274" s="190">
        <f t="shared" si="19"/>
        <v>57.07979755698683</v>
      </c>
      <c r="G274" s="191">
        <f t="shared" si="20"/>
        <v>262.78999999999996</v>
      </c>
      <c r="H274" s="147">
        <v>62</v>
      </c>
      <c r="I274" s="155">
        <v>786.56</v>
      </c>
      <c r="J274" s="155">
        <v>523.77</v>
      </c>
    </row>
    <row r="275" spans="1:10" ht="23.25">
      <c r="A275" s="145"/>
      <c r="B275" s="147">
        <v>12</v>
      </c>
      <c r="C275" s="163">
        <v>84.832</v>
      </c>
      <c r="D275" s="163">
        <v>84.842</v>
      </c>
      <c r="E275" s="189">
        <f t="shared" si="18"/>
        <v>0.010000000000005116</v>
      </c>
      <c r="F275" s="190">
        <f t="shared" si="19"/>
        <v>34.555444210253</v>
      </c>
      <c r="G275" s="191">
        <f t="shared" si="20"/>
        <v>289.39</v>
      </c>
      <c r="H275" s="202">
        <v>63</v>
      </c>
      <c r="I275" s="155">
        <v>656.36</v>
      </c>
      <c r="J275" s="155">
        <v>366.97</v>
      </c>
    </row>
    <row r="276" spans="1:10" ht="23.25">
      <c r="A276" s="145">
        <v>21870</v>
      </c>
      <c r="B276" s="147">
        <v>13</v>
      </c>
      <c r="C276" s="163">
        <v>86.7257</v>
      </c>
      <c r="D276" s="163">
        <v>86.7309</v>
      </c>
      <c r="E276" s="189">
        <f t="shared" si="18"/>
        <v>0.005200000000002092</v>
      </c>
      <c r="F276" s="190">
        <f t="shared" si="19"/>
        <v>17.83142445649164</v>
      </c>
      <c r="G276" s="191">
        <f t="shared" si="20"/>
        <v>291.62</v>
      </c>
      <c r="H276" s="147">
        <v>64</v>
      </c>
      <c r="I276" s="155">
        <v>639.38</v>
      </c>
      <c r="J276" s="155">
        <v>347.76</v>
      </c>
    </row>
    <row r="277" spans="1:10" ht="23.25">
      <c r="A277" s="145"/>
      <c r="B277" s="147">
        <v>14</v>
      </c>
      <c r="C277" s="163">
        <v>85.9274</v>
      </c>
      <c r="D277" s="163">
        <v>85.9334</v>
      </c>
      <c r="E277" s="189">
        <f t="shared" si="18"/>
        <v>0.006000000000000227</v>
      </c>
      <c r="F277" s="190">
        <f t="shared" si="19"/>
        <v>20.86811352253835</v>
      </c>
      <c r="G277" s="191">
        <f t="shared" si="20"/>
        <v>287.52000000000004</v>
      </c>
      <c r="H277" s="202">
        <v>65</v>
      </c>
      <c r="I277" s="155">
        <v>665.71</v>
      </c>
      <c r="J277" s="155">
        <v>378.19</v>
      </c>
    </row>
    <row r="278" spans="1:10" ht="23.25">
      <c r="A278" s="145"/>
      <c r="B278" s="147">
        <v>15</v>
      </c>
      <c r="C278" s="163">
        <v>86.977</v>
      </c>
      <c r="D278" s="163">
        <v>86.9899</v>
      </c>
      <c r="E278" s="189">
        <f t="shared" si="18"/>
        <v>0.01290000000000191</v>
      </c>
      <c r="F278" s="190">
        <f t="shared" si="19"/>
        <v>44.79166666667329</v>
      </c>
      <c r="G278" s="191">
        <f t="shared" si="20"/>
        <v>288.00000000000006</v>
      </c>
      <c r="H278" s="147">
        <v>66</v>
      </c>
      <c r="I278" s="155">
        <v>647.96</v>
      </c>
      <c r="J278" s="155">
        <v>359.96</v>
      </c>
    </row>
    <row r="279" spans="1:10" ht="23.25">
      <c r="A279" s="145">
        <v>21875</v>
      </c>
      <c r="B279" s="147">
        <v>16</v>
      </c>
      <c r="C279" s="163">
        <v>86.1307</v>
      </c>
      <c r="D279" s="163">
        <v>86.1389</v>
      </c>
      <c r="E279" s="189">
        <f t="shared" si="18"/>
        <v>0.008200000000002206</v>
      </c>
      <c r="F279" s="190">
        <f t="shared" si="19"/>
        <v>38.52297284601242</v>
      </c>
      <c r="G279" s="191">
        <f t="shared" si="20"/>
        <v>212.86</v>
      </c>
      <c r="H279" s="202">
        <v>67</v>
      </c>
      <c r="I279" s="155">
        <v>727.78</v>
      </c>
      <c r="J279" s="155">
        <v>514.92</v>
      </c>
    </row>
    <row r="280" spans="1:10" ht="23.25">
      <c r="A280" s="145"/>
      <c r="B280" s="147">
        <v>17</v>
      </c>
      <c r="C280" s="163">
        <v>87.2276</v>
      </c>
      <c r="D280" s="163">
        <v>87.2459</v>
      </c>
      <c r="E280" s="189">
        <f t="shared" si="18"/>
        <v>0.01830000000001064</v>
      </c>
      <c r="F280" s="190">
        <f>((10^6)*E280/G280)</f>
        <v>58.996099165062205</v>
      </c>
      <c r="G280" s="191">
        <f t="shared" si="20"/>
        <v>310.18999999999994</v>
      </c>
      <c r="H280" s="147">
        <v>68</v>
      </c>
      <c r="I280" s="155">
        <v>612.67</v>
      </c>
      <c r="J280" s="155">
        <v>302.48</v>
      </c>
    </row>
    <row r="281" spans="1:10" ht="23.25">
      <c r="A281" s="145"/>
      <c r="B281" s="147">
        <v>18</v>
      </c>
      <c r="C281" s="163">
        <v>85.1381</v>
      </c>
      <c r="D281" s="163">
        <v>85.1524</v>
      </c>
      <c r="E281" s="189">
        <f t="shared" si="18"/>
        <v>0.014300000000005753</v>
      </c>
      <c r="F281" s="190">
        <f>((10^6)*E281/G281)</f>
        <v>47.310262687771306</v>
      </c>
      <c r="G281" s="191">
        <f t="shared" si="20"/>
        <v>302.25999999999993</v>
      </c>
      <c r="H281" s="202">
        <v>69</v>
      </c>
      <c r="I281" s="155">
        <v>623.81</v>
      </c>
      <c r="J281" s="155">
        <v>321.55</v>
      </c>
    </row>
    <row r="282" spans="1:10" ht="23.25">
      <c r="A282" s="145">
        <v>21890</v>
      </c>
      <c r="B282" s="147">
        <v>13</v>
      </c>
      <c r="C282" s="163">
        <v>86.7081</v>
      </c>
      <c r="D282" s="163">
        <v>86.7081</v>
      </c>
      <c r="E282" s="189">
        <f t="shared" si="18"/>
        <v>0</v>
      </c>
      <c r="F282" s="190">
        <f aca="true" t="shared" si="21" ref="F282:F345">((10^6)*E282/G282)</f>
        <v>0</v>
      </c>
      <c r="G282" s="191">
        <f t="shared" si="20"/>
        <v>298.74</v>
      </c>
      <c r="H282" s="147">
        <v>70</v>
      </c>
      <c r="I282" s="155">
        <v>636.63</v>
      </c>
      <c r="J282" s="155">
        <v>337.89</v>
      </c>
    </row>
    <row r="283" spans="1:10" ht="23.25">
      <c r="A283" s="145"/>
      <c r="B283" s="147">
        <v>14</v>
      </c>
      <c r="C283" s="163">
        <v>85.9344</v>
      </c>
      <c r="D283" s="163">
        <v>85.9344</v>
      </c>
      <c r="E283" s="189">
        <f t="shared" si="18"/>
        <v>0</v>
      </c>
      <c r="F283" s="190">
        <f t="shared" si="21"/>
        <v>0</v>
      </c>
      <c r="G283" s="191">
        <f t="shared" si="20"/>
        <v>278.73</v>
      </c>
      <c r="H283" s="202">
        <v>71</v>
      </c>
      <c r="I283" s="155">
        <v>676.84</v>
      </c>
      <c r="J283" s="155">
        <v>398.11</v>
      </c>
    </row>
    <row r="284" spans="1:10" ht="23.25">
      <c r="A284" s="145"/>
      <c r="B284" s="147">
        <v>15</v>
      </c>
      <c r="C284" s="163">
        <v>86.9761</v>
      </c>
      <c r="D284" s="163">
        <v>86.9761</v>
      </c>
      <c r="E284" s="189">
        <f t="shared" si="18"/>
        <v>0</v>
      </c>
      <c r="F284" s="190">
        <f t="shared" si="21"/>
        <v>0</v>
      </c>
      <c r="G284" s="191">
        <f t="shared" si="20"/>
        <v>275.18000000000006</v>
      </c>
      <c r="H284" s="147">
        <v>72</v>
      </c>
      <c r="I284" s="155">
        <v>798.82</v>
      </c>
      <c r="J284" s="155">
        <v>523.64</v>
      </c>
    </row>
    <row r="285" spans="1:10" ht="23.25">
      <c r="A285" s="145">
        <v>21907</v>
      </c>
      <c r="B285" s="147">
        <v>16</v>
      </c>
      <c r="C285" s="163">
        <v>86.1264</v>
      </c>
      <c r="D285" s="163">
        <v>86.1264</v>
      </c>
      <c r="E285" s="189">
        <f t="shared" si="18"/>
        <v>0</v>
      </c>
      <c r="F285" s="190">
        <f t="shared" si="21"/>
        <v>0</v>
      </c>
      <c r="G285" s="191">
        <f t="shared" si="20"/>
        <v>340.90000000000003</v>
      </c>
      <c r="H285" s="202">
        <v>73</v>
      </c>
      <c r="I285" s="155">
        <v>715.86</v>
      </c>
      <c r="J285" s="155">
        <v>374.96</v>
      </c>
    </row>
    <row r="286" spans="1:10" ht="23.25">
      <c r="A286" s="145"/>
      <c r="B286" s="147">
        <v>17</v>
      </c>
      <c r="C286" s="163">
        <v>87.1965</v>
      </c>
      <c r="D286" s="163">
        <v>87.1965</v>
      </c>
      <c r="E286" s="189">
        <f t="shared" si="18"/>
        <v>0</v>
      </c>
      <c r="F286" s="190">
        <f t="shared" si="21"/>
        <v>0</v>
      </c>
      <c r="G286" s="191">
        <f t="shared" si="20"/>
        <v>274.05</v>
      </c>
      <c r="H286" s="147">
        <v>74</v>
      </c>
      <c r="I286" s="155">
        <v>671.72</v>
      </c>
      <c r="J286" s="155">
        <v>397.67</v>
      </c>
    </row>
    <row r="287" spans="1:10" ht="23.25">
      <c r="A287" s="145"/>
      <c r="B287" s="147">
        <v>18</v>
      </c>
      <c r="C287" s="163">
        <v>85.1155</v>
      </c>
      <c r="D287" s="163">
        <v>85.1155</v>
      </c>
      <c r="E287" s="189">
        <f t="shared" si="18"/>
        <v>0</v>
      </c>
      <c r="F287" s="190">
        <f t="shared" si="21"/>
        <v>0</v>
      </c>
      <c r="G287" s="191">
        <f t="shared" si="20"/>
        <v>271.73</v>
      </c>
      <c r="H287" s="147">
        <v>75</v>
      </c>
      <c r="I287" s="155">
        <v>799.84</v>
      </c>
      <c r="J287" s="155">
        <v>528.11</v>
      </c>
    </row>
    <row r="288" spans="1:10" ht="23.25">
      <c r="A288" s="145">
        <v>21920</v>
      </c>
      <c r="B288" s="147">
        <v>10</v>
      </c>
      <c r="C288" s="163">
        <v>85.076</v>
      </c>
      <c r="D288" s="163">
        <v>85.0778</v>
      </c>
      <c r="E288" s="140">
        <f t="shared" si="18"/>
        <v>0.0018000000000029104</v>
      </c>
      <c r="F288" s="190">
        <f t="shared" si="21"/>
        <v>6.6777963272228185</v>
      </c>
      <c r="G288" s="140">
        <f t="shared" si="20"/>
        <v>269.54999999999995</v>
      </c>
      <c r="H288" s="147">
        <v>76</v>
      </c>
      <c r="I288" s="155">
        <v>772.67</v>
      </c>
      <c r="J288" s="155">
        <v>503.12</v>
      </c>
    </row>
    <row r="289" spans="1:10" ht="23.25">
      <c r="A289" s="145"/>
      <c r="B289" s="147">
        <v>11</v>
      </c>
      <c r="C289" s="163">
        <v>86.0868</v>
      </c>
      <c r="D289" s="163">
        <v>86.0872</v>
      </c>
      <c r="E289" s="140">
        <f t="shared" si="18"/>
        <v>0.00039999999999906777</v>
      </c>
      <c r="F289" s="190">
        <f t="shared" si="21"/>
        <v>1.6748314700794193</v>
      </c>
      <c r="G289" s="140">
        <f t="shared" si="20"/>
        <v>238.83000000000004</v>
      </c>
      <c r="H289" s="147">
        <v>77</v>
      </c>
      <c r="I289" s="155">
        <v>768.82</v>
      </c>
      <c r="J289" s="155">
        <v>529.99</v>
      </c>
    </row>
    <row r="290" spans="1:10" ht="23.25">
      <c r="A290" s="145"/>
      <c r="B290" s="147">
        <v>12</v>
      </c>
      <c r="C290" s="163">
        <v>84.8247</v>
      </c>
      <c r="D290" s="163">
        <v>84.8318</v>
      </c>
      <c r="E290" s="140">
        <f t="shared" si="18"/>
        <v>0.007099999999994111</v>
      </c>
      <c r="F290" s="190">
        <f t="shared" si="21"/>
        <v>29.329147389268464</v>
      </c>
      <c r="G290" s="140">
        <f t="shared" si="20"/>
        <v>242.08000000000004</v>
      </c>
      <c r="H290" s="147">
        <v>78</v>
      </c>
      <c r="I290" s="155">
        <v>788.82</v>
      </c>
      <c r="J290" s="155">
        <v>546.74</v>
      </c>
    </row>
    <row r="291" spans="1:10" ht="23.25">
      <c r="A291" s="145">
        <v>21931</v>
      </c>
      <c r="B291" s="239">
        <v>13</v>
      </c>
      <c r="C291" s="163">
        <v>86.7078</v>
      </c>
      <c r="D291" s="163">
        <v>86.712</v>
      </c>
      <c r="E291" s="140">
        <f t="shared" si="18"/>
        <v>0.004199999999997317</v>
      </c>
      <c r="F291" s="190">
        <f t="shared" si="21"/>
        <v>15.153701832866638</v>
      </c>
      <c r="G291" s="140">
        <f t="shared" si="20"/>
        <v>277.15999999999997</v>
      </c>
      <c r="H291" s="147">
        <v>79</v>
      </c>
      <c r="I291" s="155">
        <v>817.15</v>
      </c>
      <c r="J291" s="155">
        <v>539.99</v>
      </c>
    </row>
    <row r="292" spans="1:13" ht="23.25">
      <c r="A292" s="145"/>
      <c r="B292" s="147">
        <v>14</v>
      </c>
      <c r="C292" s="163">
        <v>85.9231</v>
      </c>
      <c r="D292" s="163">
        <v>85.9285</v>
      </c>
      <c r="E292" s="140">
        <f t="shared" si="18"/>
        <v>0.00539999999999452</v>
      </c>
      <c r="F292" s="190">
        <f t="shared" si="21"/>
        <v>20.638257213814335</v>
      </c>
      <c r="G292" s="140">
        <f t="shared" si="20"/>
        <v>261.65</v>
      </c>
      <c r="H292" s="147">
        <v>80</v>
      </c>
      <c r="I292" s="155">
        <v>789.16</v>
      </c>
      <c r="J292" s="155">
        <v>527.51</v>
      </c>
      <c r="M292" s="238"/>
    </row>
    <row r="293" spans="1:10" ht="23.25">
      <c r="A293" s="145"/>
      <c r="B293" s="147">
        <v>15</v>
      </c>
      <c r="C293" s="163">
        <v>86.9864</v>
      </c>
      <c r="D293" s="163">
        <v>86.9912</v>
      </c>
      <c r="E293" s="140">
        <f t="shared" si="18"/>
        <v>0.004800000000003024</v>
      </c>
      <c r="F293" s="190">
        <f t="shared" si="21"/>
        <v>16.763873851859827</v>
      </c>
      <c r="G293" s="140">
        <f>I293-J293</f>
        <v>286.33</v>
      </c>
      <c r="H293" s="239">
        <v>81</v>
      </c>
      <c r="I293" s="240">
        <v>679.27</v>
      </c>
      <c r="J293" s="155">
        <v>392.94</v>
      </c>
    </row>
    <row r="294" spans="1:10" ht="23.25">
      <c r="A294" s="145">
        <v>21938</v>
      </c>
      <c r="B294" s="147">
        <v>16</v>
      </c>
      <c r="C294" s="163">
        <v>86.129</v>
      </c>
      <c r="D294" s="163">
        <v>86.129</v>
      </c>
      <c r="E294" s="140">
        <f t="shared" si="18"/>
        <v>0</v>
      </c>
      <c r="F294" s="190">
        <f t="shared" si="21"/>
        <v>0</v>
      </c>
      <c r="G294" s="140">
        <f>I294-J294</f>
        <v>272.29999999999995</v>
      </c>
      <c r="H294" s="147">
        <v>82</v>
      </c>
      <c r="I294" s="155">
        <v>763.66</v>
      </c>
      <c r="J294" s="155">
        <v>491.36</v>
      </c>
    </row>
    <row r="295" spans="1:10" ht="23.25">
      <c r="A295" s="145"/>
      <c r="B295" s="147">
        <v>17</v>
      </c>
      <c r="C295" s="163">
        <v>87.1994</v>
      </c>
      <c r="D295" s="163">
        <v>87.1994</v>
      </c>
      <c r="E295" s="140">
        <f t="shared" si="18"/>
        <v>0</v>
      </c>
      <c r="F295" s="190">
        <f t="shared" si="21"/>
        <v>0</v>
      </c>
      <c r="G295" s="140">
        <f aca="true" t="shared" si="22" ref="G295:G395">I295-J295</f>
        <v>269.06</v>
      </c>
      <c r="H295" s="147">
        <v>83</v>
      </c>
      <c r="I295" s="155">
        <v>616.47</v>
      </c>
      <c r="J295" s="155">
        <v>347.41</v>
      </c>
    </row>
    <row r="296" spans="1:10" ht="23.25">
      <c r="A296" s="145"/>
      <c r="B296" s="147">
        <v>18</v>
      </c>
      <c r="C296" s="163">
        <v>85.1373</v>
      </c>
      <c r="D296" s="163">
        <v>85.1373</v>
      </c>
      <c r="E296" s="140">
        <f t="shared" si="18"/>
        <v>0</v>
      </c>
      <c r="F296" s="190">
        <f t="shared" si="21"/>
        <v>0</v>
      </c>
      <c r="G296" s="140">
        <f t="shared" si="22"/>
        <v>304.86999999999995</v>
      </c>
      <c r="H296" s="147">
        <v>84</v>
      </c>
      <c r="I296" s="155">
        <v>675.16</v>
      </c>
      <c r="J296" s="155">
        <v>370.29</v>
      </c>
    </row>
    <row r="297" spans="1:10" ht="23.25">
      <c r="A297" s="145">
        <v>21960</v>
      </c>
      <c r="B297" s="147">
        <v>13</v>
      </c>
      <c r="C297" s="163">
        <v>86.7031</v>
      </c>
      <c r="D297" s="163">
        <v>86.7045</v>
      </c>
      <c r="E297" s="140">
        <f t="shared" si="18"/>
        <v>0.0013999999999896318</v>
      </c>
      <c r="F297" s="190">
        <f t="shared" si="21"/>
        <v>4.658746797077075</v>
      </c>
      <c r="G297" s="140">
        <f t="shared" si="22"/>
        <v>300.51</v>
      </c>
      <c r="H297" s="147">
        <v>85</v>
      </c>
      <c r="I297" s="155">
        <v>668.61</v>
      </c>
      <c r="J297" s="155">
        <v>368.1</v>
      </c>
    </row>
    <row r="298" spans="1:10" ht="23.25">
      <c r="A298" s="145"/>
      <c r="B298" s="147">
        <v>14</v>
      </c>
      <c r="C298" s="163">
        <v>85.9313</v>
      </c>
      <c r="D298" s="163">
        <v>85.9331</v>
      </c>
      <c r="E298" s="140">
        <f t="shared" si="18"/>
        <v>0.0018000000000029104</v>
      </c>
      <c r="F298" s="190">
        <f t="shared" si="21"/>
        <v>5.4644808743257745</v>
      </c>
      <c r="G298" s="140">
        <f t="shared" si="22"/>
        <v>329.40000000000003</v>
      </c>
      <c r="H298" s="147">
        <v>86</v>
      </c>
      <c r="I298" s="155">
        <v>697.57</v>
      </c>
      <c r="J298" s="155">
        <v>368.17</v>
      </c>
    </row>
    <row r="299" spans="1:10" ht="23.25">
      <c r="A299" s="145"/>
      <c r="B299" s="147">
        <v>15</v>
      </c>
      <c r="C299" s="163">
        <v>86.9906</v>
      </c>
      <c r="D299" s="163">
        <v>86.9941</v>
      </c>
      <c r="E299" s="140">
        <f t="shared" si="18"/>
        <v>0.003500000000002501</v>
      </c>
      <c r="F299" s="190">
        <f t="shared" si="21"/>
        <v>11.94947080915842</v>
      </c>
      <c r="G299" s="140">
        <f t="shared" si="22"/>
        <v>292.9</v>
      </c>
      <c r="H299" s="147">
        <v>87</v>
      </c>
      <c r="I299" s="155">
        <v>799.53</v>
      </c>
      <c r="J299" s="155">
        <v>506.63</v>
      </c>
    </row>
    <row r="300" spans="1:10" ht="23.25">
      <c r="A300" s="145">
        <v>21989</v>
      </c>
      <c r="B300" s="147">
        <v>25</v>
      </c>
      <c r="C300" s="163">
        <v>87.026</v>
      </c>
      <c r="D300" s="163">
        <v>87.0291</v>
      </c>
      <c r="E300" s="140">
        <f t="shared" si="18"/>
        <v>0.0031000000000034333</v>
      </c>
      <c r="F300" s="190">
        <f t="shared" si="21"/>
        <v>12.797754200567367</v>
      </c>
      <c r="G300" s="140">
        <f t="shared" si="22"/>
        <v>242.23000000000002</v>
      </c>
      <c r="H300" s="147">
        <v>88</v>
      </c>
      <c r="I300" s="155">
        <v>806.35</v>
      </c>
      <c r="J300" s="155">
        <v>564.12</v>
      </c>
    </row>
    <row r="301" spans="1:10" ht="23.25">
      <c r="A301" s="145"/>
      <c r="B301" s="147">
        <v>26</v>
      </c>
      <c r="C301" s="163">
        <v>85.7745</v>
      </c>
      <c r="D301" s="163">
        <v>85.7819</v>
      </c>
      <c r="E301" s="140">
        <f t="shared" si="18"/>
        <v>0.007399999999989859</v>
      </c>
      <c r="F301" s="190">
        <f t="shared" si="21"/>
        <v>33.1898098313144</v>
      </c>
      <c r="G301" s="140">
        <f t="shared" si="22"/>
        <v>222.96000000000004</v>
      </c>
      <c r="H301" s="147">
        <v>89</v>
      </c>
      <c r="I301" s="155">
        <v>776.12</v>
      </c>
      <c r="J301" s="155">
        <v>553.16</v>
      </c>
    </row>
    <row r="302" spans="1:10" ht="24" thickBot="1">
      <c r="A302" s="244"/>
      <c r="B302" s="245">
        <v>27</v>
      </c>
      <c r="C302" s="246">
        <v>86.2838</v>
      </c>
      <c r="D302" s="246">
        <v>86.2882</v>
      </c>
      <c r="E302" s="247">
        <f t="shared" si="18"/>
        <v>0.004400000000003956</v>
      </c>
      <c r="F302" s="248">
        <f t="shared" si="21"/>
        <v>15.428310950608214</v>
      </c>
      <c r="G302" s="247">
        <f t="shared" si="22"/>
        <v>285.19</v>
      </c>
      <c r="H302" s="245">
        <v>90</v>
      </c>
      <c r="I302" s="249">
        <v>687.03</v>
      </c>
      <c r="J302" s="249">
        <v>401.84</v>
      </c>
    </row>
    <row r="303" spans="1:10" ht="23.25">
      <c r="A303" s="201">
        <v>22009</v>
      </c>
      <c r="B303" s="202">
        <v>25</v>
      </c>
      <c r="C303" s="203">
        <v>87.0266</v>
      </c>
      <c r="D303" s="203">
        <v>87.0271</v>
      </c>
      <c r="E303" s="243">
        <f t="shared" si="18"/>
        <v>0.0005000000000023874</v>
      </c>
      <c r="F303" s="205">
        <f t="shared" si="21"/>
        <v>2.9647198339898457</v>
      </c>
      <c r="G303" s="243">
        <f t="shared" si="22"/>
        <v>168.64999999999998</v>
      </c>
      <c r="H303" s="202">
        <v>1</v>
      </c>
      <c r="I303" s="207">
        <v>713.87</v>
      </c>
      <c r="J303" s="207">
        <v>545.22</v>
      </c>
    </row>
    <row r="304" spans="1:10" ht="23.25">
      <c r="A304" s="145"/>
      <c r="B304" s="147">
        <v>26</v>
      </c>
      <c r="C304" s="163">
        <v>85.784</v>
      </c>
      <c r="D304" s="163">
        <v>85.7846</v>
      </c>
      <c r="E304" s="140">
        <f t="shared" si="18"/>
        <v>0.0005999999999914962</v>
      </c>
      <c r="F304" s="190">
        <f t="shared" si="21"/>
        <v>2.059378754046666</v>
      </c>
      <c r="G304" s="140">
        <f t="shared" si="22"/>
        <v>291.35</v>
      </c>
      <c r="H304" s="147">
        <v>2</v>
      </c>
      <c r="I304" s="155">
        <v>667.6</v>
      </c>
      <c r="J304" s="155">
        <v>376.25</v>
      </c>
    </row>
    <row r="305" spans="1:10" ht="23.25">
      <c r="A305" s="145"/>
      <c r="B305" s="147">
        <v>27</v>
      </c>
      <c r="C305" s="163">
        <v>86.3003</v>
      </c>
      <c r="D305" s="163">
        <v>86.301</v>
      </c>
      <c r="E305" s="140">
        <f t="shared" si="18"/>
        <v>0.0007000000000090267</v>
      </c>
      <c r="F305" s="190">
        <f t="shared" si="21"/>
        <v>2.6893080794845243</v>
      </c>
      <c r="G305" s="140">
        <f t="shared" si="22"/>
        <v>260.28999999999996</v>
      </c>
      <c r="H305" s="147">
        <v>3</v>
      </c>
      <c r="I305" s="155">
        <v>808.29</v>
      </c>
      <c r="J305" s="155">
        <v>548</v>
      </c>
    </row>
    <row r="306" spans="1:10" ht="23.25">
      <c r="A306" s="145">
        <v>22030</v>
      </c>
      <c r="B306" s="147">
        <v>28</v>
      </c>
      <c r="C306" s="163">
        <v>87.18</v>
      </c>
      <c r="D306" s="163">
        <v>87.18</v>
      </c>
      <c r="E306" s="140">
        <f t="shared" si="18"/>
        <v>0</v>
      </c>
      <c r="F306" s="190">
        <f t="shared" si="21"/>
        <v>0</v>
      </c>
      <c r="G306" s="140">
        <f t="shared" si="22"/>
        <v>293.05</v>
      </c>
      <c r="H306" s="147">
        <v>4</v>
      </c>
      <c r="I306" s="155">
        <v>658.76</v>
      </c>
      <c r="J306" s="155">
        <v>365.71</v>
      </c>
    </row>
    <row r="307" spans="1:10" ht="23.25">
      <c r="A307" s="145"/>
      <c r="B307" s="147">
        <v>29</v>
      </c>
      <c r="C307" s="163">
        <v>85.2231</v>
      </c>
      <c r="D307" s="163">
        <v>85.2251</v>
      </c>
      <c r="E307" s="140">
        <f t="shared" si="18"/>
        <v>0.001999999999995339</v>
      </c>
      <c r="F307" s="190">
        <f t="shared" si="21"/>
        <v>8.48896434632996</v>
      </c>
      <c r="G307" s="140">
        <f t="shared" si="22"/>
        <v>235.60000000000002</v>
      </c>
      <c r="H307" s="147">
        <v>5</v>
      </c>
      <c r="I307" s="155">
        <v>750.53</v>
      </c>
      <c r="J307" s="155">
        <v>514.93</v>
      </c>
    </row>
    <row r="308" spans="1:10" ht="23.25">
      <c r="A308" s="145"/>
      <c r="B308" s="147">
        <v>30</v>
      </c>
      <c r="C308" s="163">
        <v>84.9386</v>
      </c>
      <c r="D308" s="163">
        <v>84.94</v>
      </c>
      <c r="E308" s="140">
        <f t="shared" si="18"/>
        <v>0.0014000000000038426</v>
      </c>
      <c r="F308" s="190">
        <f t="shared" si="21"/>
        <v>5.1973122471093385</v>
      </c>
      <c r="G308" s="140">
        <f t="shared" si="22"/>
        <v>269.37</v>
      </c>
      <c r="H308" s="147">
        <v>6</v>
      </c>
      <c r="I308" s="155">
        <v>639.48</v>
      </c>
      <c r="J308" s="155">
        <v>370.11</v>
      </c>
    </row>
    <row r="309" spans="1:10" ht="23.25">
      <c r="A309" s="145">
        <v>22044</v>
      </c>
      <c r="B309" s="147">
        <v>16</v>
      </c>
      <c r="C309" s="163">
        <v>86.1035</v>
      </c>
      <c r="D309" s="163">
        <v>86.1112</v>
      </c>
      <c r="E309" s="140">
        <f t="shared" si="18"/>
        <v>0.007699999999999818</v>
      </c>
      <c r="F309" s="190">
        <f t="shared" si="21"/>
        <v>27.884406460490393</v>
      </c>
      <c r="G309" s="140">
        <f t="shared" si="22"/>
        <v>276.14000000000004</v>
      </c>
      <c r="H309" s="147">
        <v>7</v>
      </c>
      <c r="I309" s="155">
        <v>777.44</v>
      </c>
      <c r="J309" s="155">
        <v>501.3</v>
      </c>
    </row>
    <row r="310" spans="1:10" ht="23.25">
      <c r="A310" s="145"/>
      <c r="B310" s="147">
        <v>17</v>
      </c>
      <c r="C310" s="163">
        <v>87.2015</v>
      </c>
      <c r="D310" s="163">
        <v>87.2098</v>
      </c>
      <c r="E310" s="140">
        <f t="shared" si="18"/>
        <v>0.008300000000005525</v>
      </c>
      <c r="F310" s="190">
        <f t="shared" si="21"/>
        <v>27.635346607196933</v>
      </c>
      <c r="G310" s="140">
        <f t="shared" si="22"/>
        <v>300.34</v>
      </c>
      <c r="H310" s="147">
        <v>8</v>
      </c>
      <c r="I310" s="155">
        <v>655.4</v>
      </c>
      <c r="J310" s="155">
        <v>355.06</v>
      </c>
    </row>
    <row r="311" spans="1:10" ht="23.25">
      <c r="A311" s="145"/>
      <c r="B311" s="147">
        <v>18</v>
      </c>
      <c r="C311" s="163">
        <v>85.1183</v>
      </c>
      <c r="D311" s="163">
        <v>85.1237</v>
      </c>
      <c r="E311" s="140">
        <f t="shared" si="18"/>
        <v>0.00539999999999452</v>
      </c>
      <c r="F311" s="190">
        <f t="shared" si="21"/>
        <v>20.368903474008977</v>
      </c>
      <c r="G311" s="140">
        <f t="shared" si="22"/>
        <v>265.11</v>
      </c>
      <c r="H311" s="147">
        <v>9</v>
      </c>
      <c r="I311" s="155">
        <v>820.65</v>
      </c>
      <c r="J311" s="155">
        <v>555.54</v>
      </c>
    </row>
    <row r="312" spans="1:10" ht="23.25">
      <c r="A312" s="145">
        <v>22051</v>
      </c>
      <c r="B312" s="147">
        <v>19</v>
      </c>
      <c r="C312" s="163">
        <v>88.9206</v>
      </c>
      <c r="D312" s="163">
        <v>88.9258</v>
      </c>
      <c r="E312" s="140">
        <f t="shared" si="18"/>
        <v>0.005200000000002092</v>
      </c>
      <c r="F312" s="190">
        <f t="shared" si="21"/>
        <v>18.616640412437675</v>
      </c>
      <c r="G312" s="140">
        <f t="shared" si="22"/>
        <v>279.32</v>
      </c>
      <c r="H312" s="147">
        <v>10</v>
      </c>
      <c r="I312" s="155">
        <v>719.27</v>
      </c>
      <c r="J312" s="155">
        <v>439.95</v>
      </c>
    </row>
    <row r="313" spans="1:10" ht="23.25">
      <c r="A313" s="145"/>
      <c r="B313" s="147">
        <v>20</v>
      </c>
      <c r="C313" s="163">
        <v>84.6276</v>
      </c>
      <c r="D313" s="163">
        <v>84.635</v>
      </c>
      <c r="E313" s="140">
        <f t="shared" si="18"/>
        <v>0.00740000000000407</v>
      </c>
      <c r="F313" s="190">
        <f t="shared" si="21"/>
        <v>21.226550398726612</v>
      </c>
      <c r="G313" s="140">
        <f t="shared" si="22"/>
        <v>348.61999999999995</v>
      </c>
      <c r="H313" s="147">
        <v>11</v>
      </c>
      <c r="I313" s="155">
        <v>719.43</v>
      </c>
      <c r="J313" s="155">
        <v>370.81</v>
      </c>
    </row>
    <row r="314" spans="1:10" ht="23.25">
      <c r="A314" s="145"/>
      <c r="B314" s="147">
        <v>21</v>
      </c>
      <c r="C314" s="163">
        <v>86.324</v>
      </c>
      <c r="D314" s="163">
        <v>86.3325</v>
      </c>
      <c r="E314" s="140">
        <f t="shared" si="18"/>
        <v>0.008499999999997954</v>
      </c>
      <c r="F314" s="190">
        <f t="shared" si="21"/>
        <v>25.606266003910083</v>
      </c>
      <c r="G314" s="140">
        <f t="shared" si="22"/>
        <v>331.95000000000005</v>
      </c>
      <c r="H314" s="147">
        <v>12</v>
      </c>
      <c r="I314" s="155">
        <v>699.95</v>
      </c>
      <c r="J314" s="155">
        <v>368</v>
      </c>
    </row>
    <row r="315" spans="1:10" ht="23.25">
      <c r="A315" s="145">
        <v>22061</v>
      </c>
      <c r="B315" s="147">
        <v>22</v>
      </c>
      <c r="C315" s="163">
        <v>85.1088</v>
      </c>
      <c r="D315" s="163">
        <v>85.1172</v>
      </c>
      <c r="E315" s="140">
        <f t="shared" si="18"/>
        <v>0.008399999999994634</v>
      </c>
      <c r="F315" s="190">
        <f t="shared" si="21"/>
        <v>28.00746865829099</v>
      </c>
      <c r="G315" s="140">
        <f t="shared" si="22"/>
        <v>299.92</v>
      </c>
      <c r="H315" s="147">
        <v>13</v>
      </c>
      <c r="I315" s="155">
        <v>592.74</v>
      </c>
      <c r="J315" s="155">
        <v>292.82</v>
      </c>
    </row>
    <row r="316" spans="1:10" ht="23.25">
      <c r="A316" s="145"/>
      <c r="B316" s="147">
        <v>23</v>
      </c>
      <c r="C316" s="163">
        <v>87.6694</v>
      </c>
      <c r="D316" s="163">
        <v>87.6798</v>
      </c>
      <c r="E316" s="140">
        <f t="shared" si="18"/>
        <v>0.010400000000004184</v>
      </c>
      <c r="F316" s="190">
        <f t="shared" si="21"/>
        <v>33.49328524042442</v>
      </c>
      <c r="G316" s="140">
        <f t="shared" si="22"/>
        <v>310.50999999999993</v>
      </c>
      <c r="H316" s="147">
        <v>14</v>
      </c>
      <c r="I316" s="155">
        <v>680.8</v>
      </c>
      <c r="J316" s="155">
        <v>370.29</v>
      </c>
    </row>
    <row r="317" spans="1:10" ht="23.25">
      <c r="A317" s="145"/>
      <c r="B317" s="147">
        <v>24</v>
      </c>
      <c r="C317" s="163">
        <v>88.0287</v>
      </c>
      <c r="D317" s="163">
        <v>88.0405</v>
      </c>
      <c r="E317" s="140">
        <f t="shared" si="18"/>
        <v>0.011799999999993815</v>
      </c>
      <c r="F317" s="190">
        <f t="shared" si="21"/>
        <v>43.08770904839631</v>
      </c>
      <c r="G317" s="140">
        <f t="shared" si="22"/>
        <v>273.86</v>
      </c>
      <c r="H317" s="147">
        <v>15</v>
      </c>
      <c r="I317" s="155">
        <v>705.48</v>
      </c>
      <c r="J317" s="155">
        <v>431.62</v>
      </c>
    </row>
    <row r="318" spans="1:10" ht="23.25">
      <c r="A318" s="145">
        <v>22074</v>
      </c>
      <c r="B318" s="147">
        <v>10</v>
      </c>
      <c r="C318" s="163">
        <v>85.0667</v>
      </c>
      <c r="D318" s="163">
        <v>85.0905</v>
      </c>
      <c r="E318" s="140">
        <f t="shared" si="18"/>
        <v>0.02380000000000848</v>
      </c>
      <c r="F318" s="190">
        <f t="shared" si="21"/>
        <v>81.60746125362941</v>
      </c>
      <c r="G318" s="140">
        <f t="shared" si="22"/>
        <v>291.64</v>
      </c>
      <c r="H318" s="147">
        <v>16</v>
      </c>
      <c r="I318" s="155">
        <v>606.15</v>
      </c>
      <c r="J318" s="155">
        <v>314.51</v>
      </c>
    </row>
    <row r="319" spans="1:10" ht="23.25">
      <c r="A319" s="145"/>
      <c r="B319" s="147">
        <v>11</v>
      </c>
      <c r="C319" s="163">
        <v>86.077</v>
      </c>
      <c r="D319" s="163">
        <v>86.0936</v>
      </c>
      <c r="E319" s="140">
        <f t="shared" si="18"/>
        <v>0.01659999999999684</v>
      </c>
      <c r="F319" s="190">
        <f t="shared" si="21"/>
        <v>66.84653485280407</v>
      </c>
      <c r="G319" s="140">
        <f t="shared" si="22"/>
        <v>248.33000000000004</v>
      </c>
      <c r="H319" s="147">
        <v>17</v>
      </c>
      <c r="I319" s="155">
        <v>816.37</v>
      </c>
      <c r="J319" s="155">
        <v>568.04</v>
      </c>
    </row>
    <row r="320" spans="1:10" ht="23.25">
      <c r="A320" s="145"/>
      <c r="B320" s="147">
        <v>12</v>
      </c>
      <c r="C320" s="163">
        <v>84.8161</v>
      </c>
      <c r="D320" s="163">
        <v>84.8307</v>
      </c>
      <c r="E320" s="140">
        <f t="shared" si="18"/>
        <v>0.01459999999998729</v>
      </c>
      <c r="F320" s="190">
        <f t="shared" si="21"/>
        <v>60.5156262952304</v>
      </c>
      <c r="G320" s="140">
        <f t="shared" si="22"/>
        <v>241.26000000000005</v>
      </c>
      <c r="H320" s="147">
        <v>18</v>
      </c>
      <c r="I320" s="155">
        <v>750.35</v>
      </c>
      <c r="J320" s="155">
        <v>509.09</v>
      </c>
    </row>
    <row r="321" spans="1:10" ht="23.25">
      <c r="A321" s="145">
        <v>22079</v>
      </c>
      <c r="B321" s="147">
        <v>13</v>
      </c>
      <c r="C321" s="163">
        <v>86.7197</v>
      </c>
      <c r="D321" s="163">
        <v>86.8199</v>
      </c>
      <c r="E321" s="140">
        <f t="shared" si="18"/>
        <v>0.10020000000000095</v>
      </c>
      <c r="F321" s="190">
        <f t="shared" si="21"/>
        <v>396.56468912020017</v>
      </c>
      <c r="G321" s="140">
        <f t="shared" si="22"/>
        <v>252.66999999999996</v>
      </c>
      <c r="H321" s="147">
        <v>19</v>
      </c>
      <c r="I321" s="155">
        <v>755.18</v>
      </c>
      <c r="J321" s="155">
        <v>502.51</v>
      </c>
    </row>
    <row r="322" spans="1:10" ht="23.25">
      <c r="A322" s="145"/>
      <c r="B322" s="147">
        <v>14</v>
      </c>
      <c r="C322" s="163">
        <v>85.921</v>
      </c>
      <c r="D322" s="163">
        <v>86.0507</v>
      </c>
      <c r="E322" s="140">
        <f t="shared" si="18"/>
        <v>0.1296999999999997</v>
      </c>
      <c r="F322" s="190">
        <f t="shared" si="21"/>
        <v>409.7299004896532</v>
      </c>
      <c r="G322" s="140">
        <f t="shared" si="22"/>
        <v>316.55</v>
      </c>
      <c r="H322" s="147">
        <v>20</v>
      </c>
      <c r="I322" s="155">
        <v>619.1</v>
      </c>
      <c r="J322" s="155">
        <v>302.55</v>
      </c>
    </row>
    <row r="323" spans="1:10" ht="23.25">
      <c r="A323" s="145"/>
      <c r="B323" s="147">
        <v>15</v>
      </c>
      <c r="C323" s="163">
        <v>86.9817</v>
      </c>
      <c r="D323" s="163">
        <v>87.0852</v>
      </c>
      <c r="E323" s="140">
        <f t="shared" si="18"/>
        <v>0.10349999999999682</v>
      </c>
      <c r="F323" s="190">
        <f t="shared" si="21"/>
        <v>390.3156465663417</v>
      </c>
      <c r="G323" s="140">
        <f t="shared" si="22"/>
        <v>265.16999999999996</v>
      </c>
      <c r="H323" s="147">
        <v>21</v>
      </c>
      <c r="I323" s="155">
        <v>789.04</v>
      </c>
      <c r="J323" s="155">
        <v>523.87</v>
      </c>
    </row>
    <row r="324" spans="1:10" ht="23.25">
      <c r="A324" s="145">
        <v>22087</v>
      </c>
      <c r="B324" s="147">
        <v>16</v>
      </c>
      <c r="C324" s="163">
        <v>86.1395</v>
      </c>
      <c r="D324" s="163">
        <v>86.197</v>
      </c>
      <c r="E324" s="140">
        <f t="shared" si="18"/>
        <v>0.05750000000000455</v>
      </c>
      <c r="F324" s="190">
        <f t="shared" si="21"/>
        <v>192.34629022547853</v>
      </c>
      <c r="G324" s="140">
        <f t="shared" si="22"/>
        <v>298.94</v>
      </c>
      <c r="H324" s="147">
        <v>22</v>
      </c>
      <c r="I324" s="155">
        <v>710.03</v>
      </c>
      <c r="J324" s="155">
        <v>411.09</v>
      </c>
    </row>
    <row r="325" spans="1:10" ht="23.25">
      <c r="A325" s="145"/>
      <c r="B325" s="147">
        <v>17</v>
      </c>
      <c r="C325" s="163">
        <v>87.2284</v>
      </c>
      <c r="D325" s="163">
        <v>87.2974</v>
      </c>
      <c r="E325" s="140">
        <f t="shared" si="18"/>
        <v>0.06900000000000261</v>
      </c>
      <c r="F325" s="190">
        <f t="shared" si="21"/>
        <v>222.97624818226737</v>
      </c>
      <c r="G325" s="140">
        <f t="shared" si="22"/>
        <v>309.44999999999993</v>
      </c>
      <c r="H325" s="147">
        <v>23</v>
      </c>
      <c r="I325" s="155">
        <v>830.67</v>
      </c>
      <c r="J325" s="155">
        <v>521.22</v>
      </c>
    </row>
    <row r="326" spans="1:10" ht="23.25">
      <c r="A326" s="145"/>
      <c r="B326" s="147">
        <v>18</v>
      </c>
      <c r="C326" s="163">
        <v>85.1326</v>
      </c>
      <c r="D326" s="163">
        <v>85.1967</v>
      </c>
      <c r="E326" s="140">
        <f t="shared" si="18"/>
        <v>0.06410000000001048</v>
      </c>
      <c r="F326" s="190">
        <f t="shared" si="21"/>
        <v>194.26008425011514</v>
      </c>
      <c r="G326" s="140">
        <f t="shared" si="22"/>
        <v>329.96999999999997</v>
      </c>
      <c r="H326" s="147">
        <v>24</v>
      </c>
      <c r="I326" s="155">
        <v>651.54</v>
      </c>
      <c r="J326" s="155">
        <v>321.57</v>
      </c>
    </row>
    <row r="327" spans="1:10" ht="23.25">
      <c r="A327" s="145">
        <v>22100</v>
      </c>
      <c r="B327" s="147">
        <v>28</v>
      </c>
      <c r="C327" s="163">
        <v>87.1787</v>
      </c>
      <c r="D327" s="163">
        <v>87.2194</v>
      </c>
      <c r="E327" s="140">
        <f t="shared" si="18"/>
        <v>0.04069999999998686</v>
      </c>
      <c r="F327" s="190">
        <f t="shared" si="21"/>
        <v>189.75243601094158</v>
      </c>
      <c r="G327" s="140">
        <f t="shared" si="22"/>
        <v>214.49</v>
      </c>
      <c r="H327" s="147">
        <v>25</v>
      </c>
      <c r="I327" s="155">
        <v>744.37</v>
      </c>
      <c r="J327" s="155">
        <v>529.88</v>
      </c>
    </row>
    <row r="328" spans="1:10" ht="23.25">
      <c r="A328" s="145"/>
      <c r="B328" s="147">
        <v>29</v>
      </c>
      <c r="C328" s="163">
        <v>85.1894</v>
      </c>
      <c r="D328" s="163">
        <v>85.233</v>
      </c>
      <c r="E328" s="140">
        <f t="shared" si="18"/>
        <v>0.04359999999999786</v>
      </c>
      <c r="F328" s="190">
        <f t="shared" si="21"/>
        <v>180.65799287311626</v>
      </c>
      <c r="G328" s="140">
        <f t="shared" si="22"/>
        <v>241.33999999999992</v>
      </c>
      <c r="H328" s="147">
        <v>26</v>
      </c>
      <c r="I328" s="155">
        <v>797.68</v>
      </c>
      <c r="J328" s="155">
        <v>556.34</v>
      </c>
    </row>
    <row r="329" spans="1:10" ht="23.25">
      <c r="A329" s="145"/>
      <c r="B329" s="147">
        <v>30</v>
      </c>
      <c r="C329" s="163">
        <v>84.9635</v>
      </c>
      <c r="D329" s="163">
        <v>84.9981</v>
      </c>
      <c r="E329" s="140">
        <f t="shared" si="18"/>
        <v>0.03459999999999752</v>
      </c>
      <c r="F329" s="190">
        <f t="shared" si="21"/>
        <v>143.17636348587902</v>
      </c>
      <c r="G329" s="140">
        <f t="shared" si="22"/>
        <v>241.65999999999997</v>
      </c>
      <c r="H329" s="147">
        <v>27</v>
      </c>
      <c r="I329" s="155">
        <v>733.05</v>
      </c>
      <c r="J329" s="155">
        <v>491.39</v>
      </c>
    </row>
    <row r="330" spans="1:10" ht="23.25">
      <c r="A330" s="145">
        <v>22111</v>
      </c>
      <c r="B330" s="147">
        <v>31</v>
      </c>
      <c r="C330" s="163">
        <v>84.886</v>
      </c>
      <c r="D330" s="163">
        <v>84.9732</v>
      </c>
      <c r="E330" s="140">
        <f t="shared" si="18"/>
        <v>0.08720000000000994</v>
      </c>
      <c r="F330" s="190">
        <f t="shared" si="21"/>
        <v>286.2394957983519</v>
      </c>
      <c r="G330" s="140">
        <f t="shared" si="22"/>
        <v>304.64000000000004</v>
      </c>
      <c r="H330" s="147">
        <v>28</v>
      </c>
      <c r="I330" s="155">
        <v>671.72</v>
      </c>
      <c r="J330" s="155">
        <v>367.08</v>
      </c>
    </row>
    <row r="331" spans="1:10" ht="23.25">
      <c r="A331" s="145"/>
      <c r="B331" s="147">
        <v>32</v>
      </c>
      <c r="C331" s="163">
        <v>85.016</v>
      </c>
      <c r="D331" s="163">
        <v>85.0942</v>
      </c>
      <c r="E331" s="140">
        <f t="shared" si="18"/>
        <v>0.07819999999999538</v>
      </c>
      <c r="F331" s="190">
        <f t="shared" si="21"/>
        <v>290.08086653310846</v>
      </c>
      <c r="G331" s="140">
        <f t="shared" si="22"/>
        <v>269.58000000000004</v>
      </c>
      <c r="H331" s="147">
        <v>29</v>
      </c>
      <c r="I331" s="155">
        <v>792.83</v>
      </c>
      <c r="J331" s="155">
        <v>523.25</v>
      </c>
    </row>
    <row r="332" spans="1:10" ht="23.25">
      <c r="A332" s="145"/>
      <c r="B332" s="147">
        <v>33</v>
      </c>
      <c r="C332" s="163">
        <v>85.9953</v>
      </c>
      <c r="D332" s="163">
        <v>86.0872</v>
      </c>
      <c r="E332" s="140">
        <f t="shared" si="18"/>
        <v>0.09189999999999543</v>
      </c>
      <c r="F332" s="190">
        <f t="shared" si="21"/>
        <v>298.6578271749226</v>
      </c>
      <c r="G332" s="140">
        <f t="shared" si="22"/>
        <v>307.71</v>
      </c>
      <c r="H332" s="147">
        <v>30</v>
      </c>
      <c r="I332" s="155">
        <v>677.04</v>
      </c>
      <c r="J332" s="155">
        <v>369.33</v>
      </c>
    </row>
    <row r="333" spans="1:10" ht="23.25">
      <c r="A333" s="145">
        <v>22115</v>
      </c>
      <c r="B333" s="147">
        <v>34</v>
      </c>
      <c r="C333" s="163">
        <v>83.7113</v>
      </c>
      <c r="D333" s="163">
        <v>84.5767</v>
      </c>
      <c r="E333" s="140">
        <f t="shared" si="18"/>
        <v>0.8654000000000082</v>
      </c>
      <c r="F333" s="190">
        <f t="shared" si="21"/>
        <v>3011.0295396820156</v>
      </c>
      <c r="G333" s="140">
        <f t="shared" si="22"/>
        <v>287.41</v>
      </c>
      <c r="H333" s="147">
        <v>31</v>
      </c>
      <c r="I333" s="155">
        <v>651.84</v>
      </c>
      <c r="J333" s="155">
        <v>364.43</v>
      </c>
    </row>
    <row r="334" spans="1:10" ht="23.25">
      <c r="A334" s="145"/>
      <c r="B334" s="147">
        <v>35</v>
      </c>
      <c r="C334" s="163">
        <v>85.016</v>
      </c>
      <c r="D334" s="163">
        <v>85.6035</v>
      </c>
      <c r="E334" s="140">
        <f t="shared" si="18"/>
        <v>0.5874999999999915</v>
      </c>
      <c r="F334" s="190">
        <f t="shared" si="21"/>
        <v>1998.707219160344</v>
      </c>
      <c r="G334" s="140">
        <f t="shared" si="22"/>
        <v>293.94</v>
      </c>
      <c r="H334" s="147">
        <v>32</v>
      </c>
      <c r="I334" s="155">
        <v>784.75</v>
      </c>
      <c r="J334" s="155">
        <v>490.81</v>
      </c>
    </row>
    <row r="335" spans="1:10" ht="23.25">
      <c r="A335" s="145"/>
      <c r="B335" s="147">
        <v>36</v>
      </c>
      <c r="C335" s="163">
        <v>84.6054</v>
      </c>
      <c r="D335" s="163">
        <v>85.2891</v>
      </c>
      <c r="E335" s="140">
        <f t="shared" si="18"/>
        <v>0.6837000000000018</v>
      </c>
      <c r="F335" s="190">
        <f t="shared" si="21"/>
        <v>2085.72300183039</v>
      </c>
      <c r="G335" s="140">
        <f t="shared" si="22"/>
        <v>327.79999999999995</v>
      </c>
      <c r="H335" s="147">
        <v>33</v>
      </c>
      <c r="I335" s="155">
        <v>699.3</v>
      </c>
      <c r="J335" s="155">
        <v>371.5</v>
      </c>
    </row>
    <row r="336" spans="1:10" ht="23.25">
      <c r="A336" s="145">
        <v>22135</v>
      </c>
      <c r="B336" s="147">
        <v>10</v>
      </c>
      <c r="C336" s="163">
        <v>85.0841</v>
      </c>
      <c r="D336" s="163">
        <v>85.2655</v>
      </c>
      <c r="E336" s="140">
        <f t="shared" si="18"/>
        <v>0.18139999999999645</v>
      </c>
      <c r="F336" s="190">
        <f t="shared" si="21"/>
        <v>672.9235449048351</v>
      </c>
      <c r="G336" s="140">
        <f t="shared" si="22"/>
        <v>269.57000000000005</v>
      </c>
      <c r="H336" s="147">
        <v>34</v>
      </c>
      <c r="I336" s="155">
        <v>787.49</v>
      </c>
      <c r="J336" s="155">
        <v>517.92</v>
      </c>
    </row>
    <row r="337" spans="1:10" ht="23.25">
      <c r="A337" s="145"/>
      <c r="B337" s="147">
        <v>11</v>
      </c>
      <c r="C337" s="163">
        <v>86.0796</v>
      </c>
      <c r="D337" s="163">
        <v>86.2495</v>
      </c>
      <c r="E337" s="140">
        <f t="shared" si="18"/>
        <v>0.16989999999999839</v>
      </c>
      <c r="F337" s="190">
        <f t="shared" si="21"/>
        <v>635.3777112939357</v>
      </c>
      <c r="G337" s="140">
        <f t="shared" si="22"/>
        <v>267.4</v>
      </c>
      <c r="H337" s="147">
        <v>35</v>
      </c>
      <c r="I337" s="155">
        <v>815.59</v>
      </c>
      <c r="J337" s="155">
        <v>548.19</v>
      </c>
    </row>
    <row r="338" spans="1:10" ht="23.25">
      <c r="A338" s="145"/>
      <c r="B338" s="147">
        <v>12</v>
      </c>
      <c r="C338" s="163">
        <v>84.8348</v>
      </c>
      <c r="D338" s="163">
        <v>85.0214</v>
      </c>
      <c r="E338" s="140">
        <f t="shared" si="18"/>
        <v>0.18659999999999854</v>
      </c>
      <c r="F338" s="190">
        <f t="shared" si="21"/>
        <v>711.9691708954884</v>
      </c>
      <c r="G338" s="140">
        <f t="shared" si="22"/>
        <v>262.09</v>
      </c>
      <c r="H338" s="147">
        <v>36</v>
      </c>
      <c r="I338" s="155">
        <v>693.66</v>
      </c>
      <c r="J338" s="155">
        <v>431.57</v>
      </c>
    </row>
    <row r="339" spans="1:10" ht="23.25">
      <c r="A339" s="145">
        <v>22142</v>
      </c>
      <c r="B339" s="147">
        <v>13</v>
      </c>
      <c r="C339" s="163">
        <v>86.7055</v>
      </c>
      <c r="D339" s="163">
        <v>86.8015</v>
      </c>
      <c r="E339" s="140">
        <f t="shared" si="18"/>
        <v>0.09600000000000364</v>
      </c>
      <c r="F339" s="190">
        <f t="shared" si="21"/>
        <v>314.2080974045221</v>
      </c>
      <c r="G339" s="140">
        <f t="shared" si="22"/>
        <v>305.53</v>
      </c>
      <c r="H339" s="147">
        <v>37</v>
      </c>
      <c r="I339" s="155">
        <v>633.53</v>
      </c>
      <c r="J339" s="155">
        <v>328</v>
      </c>
    </row>
    <row r="340" spans="1:10" ht="23.25">
      <c r="A340" s="145"/>
      <c r="B340" s="147">
        <v>14</v>
      </c>
      <c r="C340" s="163">
        <v>85.9393</v>
      </c>
      <c r="D340" s="163">
        <v>86.0482</v>
      </c>
      <c r="E340" s="140">
        <f t="shared" si="18"/>
        <v>0.10889999999999134</v>
      </c>
      <c r="F340" s="190">
        <f t="shared" si="21"/>
        <v>313.4985750064523</v>
      </c>
      <c r="G340" s="140">
        <f t="shared" si="22"/>
        <v>347.37</v>
      </c>
      <c r="H340" s="147">
        <v>38</v>
      </c>
      <c r="I340" s="155">
        <v>714.12</v>
      </c>
      <c r="J340" s="155">
        <v>366.75</v>
      </c>
    </row>
    <row r="341" spans="1:10" ht="23.25">
      <c r="A341" s="145"/>
      <c r="B341" s="147">
        <v>15</v>
      </c>
      <c r="C341" s="163">
        <v>86.9605</v>
      </c>
      <c r="D341" s="163">
        <v>87.0405</v>
      </c>
      <c r="E341" s="140">
        <f t="shared" si="18"/>
        <v>0.0799999999999983</v>
      </c>
      <c r="F341" s="190">
        <f t="shared" si="21"/>
        <v>270.6726214643332</v>
      </c>
      <c r="G341" s="140">
        <f t="shared" si="22"/>
        <v>295.55999999999995</v>
      </c>
      <c r="H341" s="147">
        <v>39</v>
      </c>
      <c r="I341" s="155">
        <v>805.66</v>
      </c>
      <c r="J341" s="155">
        <v>510.1</v>
      </c>
    </row>
    <row r="342" spans="1:10" ht="23.25">
      <c r="A342" s="145">
        <v>22154</v>
      </c>
      <c r="B342" s="147">
        <v>16</v>
      </c>
      <c r="C342" s="163">
        <v>86.1548</v>
      </c>
      <c r="D342" s="163">
        <v>86.5001</v>
      </c>
      <c r="E342" s="140">
        <f t="shared" si="18"/>
        <v>0.3453000000000088</v>
      </c>
      <c r="F342" s="190">
        <f t="shared" si="21"/>
        <v>1271.1209276643065</v>
      </c>
      <c r="G342" s="140">
        <f t="shared" si="22"/>
        <v>271.65</v>
      </c>
      <c r="H342" s="147">
        <v>40</v>
      </c>
      <c r="I342" s="155">
        <v>806.56</v>
      </c>
      <c r="J342" s="155">
        <v>534.91</v>
      </c>
    </row>
    <row r="343" spans="1:10" ht="23.25">
      <c r="A343" s="145"/>
      <c r="B343" s="147">
        <v>17</v>
      </c>
      <c r="C343" s="163">
        <v>87.2203</v>
      </c>
      <c r="D343" s="163">
        <v>87.5693</v>
      </c>
      <c r="E343" s="140">
        <f t="shared" si="18"/>
        <v>0.34900000000000375</v>
      </c>
      <c r="F343" s="190">
        <f t="shared" si="21"/>
        <v>1158.6600710467903</v>
      </c>
      <c r="G343" s="140">
        <f t="shared" si="22"/>
        <v>301.21000000000004</v>
      </c>
      <c r="H343" s="147">
        <v>41</v>
      </c>
      <c r="I343" s="155">
        <v>666.47</v>
      </c>
      <c r="J343" s="155">
        <v>365.26</v>
      </c>
    </row>
    <row r="344" spans="1:10" ht="23.25">
      <c r="A344" s="145"/>
      <c r="B344" s="147">
        <v>18</v>
      </c>
      <c r="C344" s="163">
        <v>85.1642</v>
      </c>
      <c r="D344" s="163">
        <v>85.5288</v>
      </c>
      <c r="E344" s="140">
        <f t="shared" si="18"/>
        <v>0.36460000000001</v>
      </c>
      <c r="F344" s="190">
        <f t="shared" si="21"/>
        <v>1215.4953993866181</v>
      </c>
      <c r="G344" s="140">
        <f t="shared" si="22"/>
        <v>299.96000000000004</v>
      </c>
      <c r="H344" s="147">
        <v>42</v>
      </c>
      <c r="I344" s="155">
        <v>689.22</v>
      </c>
      <c r="J344" s="155">
        <v>389.26</v>
      </c>
    </row>
    <row r="345" spans="1:10" ht="23.25">
      <c r="A345" s="145">
        <v>22163</v>
      </c>
      <c r="B345" s="147">
        <v>7</v>
      </c>
      <c r="C345" s="163">
        <v>86.451</v>
      </c>
      <c r="D345" s="163">
        <v>86.7004</v>
      </c>
      <c r="E345" s="140">
        <f t="shared" si="18"/>
        <v>0.2494000000000085</v>
      </c>
      <c r="F345" s="190">
        <f t="shared" si="21"/>
        <v>771.8733558231207</v>
      </c>
      <c r="G345" s="140">
        <f t="shared" si="22"/>
        <v>323.10999999999996</v>
      </c>
      <c r="H345" s="147">
        <v>43</v>
      </c>
      <c r="I345" s="155">
        <v>690.53</v>
      </c>
      <c r="J345" s="155">
        <v>367.42</v>
      </c>
    </row>
    <row r="346" spans="1:10" ht="23.25">
      <c r="A346" s="145"/>
      <c r="B346" s="147">
        <v>8</v>
      </c>
      <c r="C346" s="163">
        <v>84.8441</v>
      </c>
      <c r="D346" s="163">
        <v>85.0763</v>
      </c>
      <c r="E346" s="140">
        <f t="shared" si="18"/>
        <v>0.23220000000000596</v>
      </c>
      <c r="F346" s="190">
        <f aca="true" t="shared" si="23" ref="F346:F395">((10^6)*E346/G346)</f>
        <v>780.7141416179343</v>
      </c>
      <c r="G346" s="140">
        <f t="shared" si="22"/>
        <v>297.41999999999996</v>
      </c>
      <c r="H346" s="147">
        <v>44</v>
      </c>
      <c r="I346" s="155">
        <v>781.9</v>
      </c>
      <c r="J346" s="155">
        <v>484.48</v>
      </c>
    </row>
    <row r="347" spans="1:10" ht="23.25">
      <c r="A347" s="145"/>
      <c r="B347" s="147">
        <v>9</v>
      </c>
      <c r="C347" s="163">
        <v>87.6943</v>
      </c>
      <c r="D347" s="163">
        <v>87.9351</v>
      </c>
      <c r="E347" s="140">
        <f t="shared" si="18"/>
        <v>0.24080000000000723</v>
      </c>
      <c r="F347" s="190">
        <f t="shared" si="23"/>
        <v>782.1229050279564</v>
      </c>
      <c r="G347" s="140">
        <f t="shared" si="22"/>
        <v>307.88</v>
      </c>
      <c r="H347" s="147">
        <v>45</v>
      </c>
      <c r="I347" s="155">
        <v>682.65</v>
      </c>
      <c r="J347" s="155">
        <v>374.77</v>
      </c>
    </row>
    <row r="348" spans="1:10" ht="23.25">
      <c r="A348" s="145">
        <v>22171</v>
      </c>
      <c r="B348" s="147">
        <v>10</v>
      </c>
      <c r="C348" s="163">
        <v>85.1196</v>
      </c>
      <c r="D348" s="163">
        <v>85.1878</v>
      </c>
      <c r="E348" s="140">
        <f t="shared" si="18"/>
        <v>0.06819999999999027</v>
      </c>
      <c r="F348" s="190">
        <f t="shared" si="23"/>
        <v>238.45320093699615</v>
      </c>
      <c r="G348" s="140">
        <f t="shared" si="22"/>
        <v>286.01</v>
      </c>
      <c r="H348" s="147">
        <v>46</v>
      </c>
      <c r="I348" s="155">
        <v>695.16</v>
      </c>
      <c r="J348" s="155">
        <v>409.15</v>
      </c>
    </row>
    <row r="349" spans="1:10" ht="23.25">
      <c r="A349" s="145"/>
      <c r="B349" s="147">
        <v>11</v>
      </c>
      <c r="C349" s="163">
        <v>86.1253</v>
      </c>
      <c r="D349" s="163">
        <v>86.1948</v>
      </c>
      <c r="E349" s="140">
        <f t="shared" si="18"/>
        <v>0.069500000000005</v>
      </c>
      <c r="F349" s="190">
        <f t="shared" si="23"/>
        <v>233.11196082379087</v>
      </c>
      <c r="G349" s="140">
        <f t="shared" si="22"/>
        <v>298.14</v>
      </c>
      <c r="H349" s="147">
        <v>47</v>
      </c>
      <c r="I349" s="155">
        <v>806.53</v>
      </c>
      <c r="J349" s="155">
        <v>508.39</v>
      </c>
    </row>
    <row r="350" spans="1:10" ht="23.25">
      <c r="A350" s="145"/>
      <c r="B350" s="147">
        <v>12</v>
      </c>
      <c r="C350" s="163">
        <v>84.8575</v>
      </c>
      <c r="D350" s="163">
        <v>84.9198</v>
      </c>
      <c r="E350" s="140">
        <f t="shared" si="18"/>
        <v>0.06229999999999336</v>
      </c>
      <c r="F350" s="190">
        <f t="shared" si="23"/>
        <v>232.74928083084907</v>
      </c>
      <c r="G350" s="140">
        <f t="shared" si="22"/>
        <v>267.66999999999996</v>
      </c>
      <c r="H350" s="147">
        <v>48</v>
      </c>
      <c r="I350" s="155">
        <v>778.91</v>
      </c>
      <c r="J350" s="155">
        <v>511.24</v>
      </c>
    </row>
    <row r="351" spans="1:10" ht="23.25">
      <c r="A351" s="145">
        <v>22179</v>
      </c>
      <c r="B351" s="147">
        <v>13</v>
      </c>
      <c r="C351" s="163">
        <v>86.76</v>
      </c>
      <c r="D351" s="163">
        <v>86.7994</v>
      </c>
      <c r="E351" s="140">
        <f t="shared" si="18"/>
        <v>0.039400000000000546</v>
      </c>
      <c r="F351" s="190">
        <f t="shared" si="23"/>
        <v>138.5129196695396</v>
      </c>
      <c r="G351" s="140">
        <f t="shared" si="22"/>
        <v>284.45000000000005</v>
      </c>
      <c r="H351" s="147">
        <v>49</v>
      </c>
      <c r="I351" s="155">
        <v>664.82</v>
      </c>
      <c r="J351" s="155">
        <v>380.37</v>
      </c>
    </row>
    <row r="352" spans="1:10" ht="23.25">
      <c r="A352" s="145"/>
      <c r="B352" s="147">
        <v>14</v>
      </c>
      <c r="C352" s="163">
        <v>85.9645</v>
      </c>
      <c r="D352" s="163">
        <v>86.0058</v>
      </c>
      <c r="E352" s="140">
        <f t="shared" si="18"/>
        <v>0.041299999999992565</v>
      </c>
      <c r="F352" s="190">
        <f t="shared" si="23"/>
        <v>140.52876926738764</v>
      </c>
      <c r="G352" s="140">
        <f t="shared" si="22"/>
        <v>293.89000000000004</v>
      </c>
      <c r="H352" s="147">
        <v>50</v>
      </c>
      <c r="I352" s="155">
        <v>784.83</v>
      </c>
      <c r="J352" s="155">
        <v>490.94</v>
      </c>
    </row>
    <row r="353" spans="1:10" ht="23.25">
      <c r="A353" s="145"/>
      <c r="B353" s="147">
        <v>15</v>
      </c>
      <c r="C353" s="163">
        <v>87.046</v>
      </c>
      <c r="D353" s="163">
        <v>87.086</v>
      </c>
      <c r="E353" s="140">
        <f t="shared" si="18"/>
        <v>0.03999999999999204</v>
      </c>
      <c r="F353" s="190">
        <f t="shared" si="23"/>
        <v>140.99897775738322</v>
      </c>
      <c r="G353" s="140">
        <f t="shared" si="22"/>
        <v>283.68999999999994</v>
      </c>
      <c r="H353" s="147">
        <v>51</v>
      </c>
      <c r="I353" s="155">
        <v>648.79</v>
      </c>
      <c r="J353" s="155">
        <v>365.1</v>
      </c>
    </row>
    <row r="354" spans="1:10" ht="23.25">
      <c r="A354" s="145">
        <v>22192</v>
      </c>
      <c r="B354" s="147">
        <v>1</v>
      </c>
      <c r="C354" s="163">
        <v>85.4436</v>
      </c>
      <c r="D354" s="163">
        <v>85.4625</v>
      </c>
      <c r="E354" s="140">
        <f t="shared" si="18"/>
        <v>0.018900000000002137</v>
      </c>
      <c r="F354" s="190">
        <f t="shared" si="23"/>
        <v>70.6779851164958</v>
      </c>
      <c r="G354" s="140">
        <f t="shared" si="22"/>
        <v>267.40999999999997</v>
      </c>
      <c r="H354" s="147">
        <v>52</v>
      </c>
      <c r="I354" s="155">
        <v>821.01</v>
      </c>
      <c r="J354" s="155">
        <v>553.6</v>
      </c>
    </row>
    <row r="355" spans="1:10" ht="23.25">
      <c r="A355" s="145"/>
      <c r="B355" s="147">
        <v>2</v>
      </c>
      <c r="C355" s="163">
        <v>87.4565</v>
      </c>
      <c r="D355" s="163">
        <v>87.4763</v>
      </c>
      <c r="E355" s="140">
        <f t="shared" si="18"/>
        <v>0.01979999999998938</v>
      </c>
      <c r="F355" s="190">
        <f t="shared" si="23"/>
        <v>60.79214000610802</v>
      </c>
      <c r="G355" s="140">
        <f t="shared" si="22"/>
        <v>325.7</v>
      </c>
      <c r="H355" s="147">
        <v>53</v>
      </c>
      <c r="I355" s="155">
        <v>636.01</v>
      </c>
      <c r="J355" s="155">
        <v>310.31</v>
      </c>
    </row>
    <row r="356" spans="1:10" ht="23.25">
      <c r="A356" s="145"/>
      <c r="B356" s="147">
        <v>3</v>
      </c>
      <c r="C356" s="163">
        <v>85.907</v>
      </c>
      <c r="D356" s="163">
        <v>85.9318</v>
      </c>
      <c r="E356" s="140">
        <f t="shared" si="18"/>
        <v>0.024799999999999045</v>
      </c>
      <c r="F356" s="190">
        <f t="shared" si="23"/>
        <v>68.7132882633244</v>
      </c>
      <c r="G356" s="140">
        <f t="shared" si="22"/>
        <v>360.9200000000001</v>
      </c>
      <c r="H356" s="147">
        <v>54</v>
      </c>
      <c r="I356" s="155">
        <v>728.57</v>
      </c>
      <c r="J356" s="155">
        <v>367.65</v>
      </c>
    </row>
    <row r="357" spans="1:10" ht="23.25">
      <c r="A357" s="145">
        <v>22208</v>
      </c>
      <c r="B357" s="147">
        <v>4</v>
      </c>
      <c r="C357" s="163">
        <v>85.0251</v>
      </c>
      <c r="D357" s="163">
        <v>85.0342</v>
      </c>
      <c r="E357" s="140">
        <f t="shared" si="18"/>
        <v>0.00910000000000366</v>
      </c>
      <c r="F357" s="190">
        <f t="shared" si="23"/>
        <v>28.706624605689772</v>
      </c>
      <c r="G357" s="140">
        <f t="shared" si="22"/>
        <v>317.00000000000006</v>
      </c>
      <c r="H357" s="147">
        <v>55</v>
      </c>
      <c r="I357" s="155">
        <v>651.59</v>
      </c>
      <c r="J357" s="155">
        <v>334.59</v>
      </c>
    </row>
    <row r="358" spans="1:10" ht="23.25">
      <c r="A358" s="145"/>
      <c r="B358" s="147">
        <v>5</v>
      </c>
      <c r="C358" s="163">
        <v>85.0476</v>
      </c>
      <c r="D358" s="163">
        <v>85.0564</v>
      </c>
      <c r="E358" s="140">
        <f t="shared" si="18"/>
        <v>0.008799999999993702</v>
      </c>
      <c r="F358" s="190">
        <f t="shared" si="23"/>
        <v>33.24769533018628</v>
      </c>
      <c r="G358" s="140">
        <f t="shared" si="22"/>
        <v>264.67999999999995</v>
      </c>
      <c r="H358" s="147">
        <v>56</v>
      </c>
      <c r="I358" s="155">
        <v>830.78</v>
      </c>
      <c r="J358" s="155">
        <v>566.1</v>
      </c>
    </row>
    <row r="359" spans="1:10" ht="23.25">
      <c r="A359" s="145"/>
      <c r="B359" s="147">
        <v>6</v>
      </c>
      <c r="C359" s="163">
        <v>87.3928</v>
      </c>
      <c r="D359" s="163">
        <v>87.4012</v>
      </c>
      <c r="E359" s="140">
        <f t="shared" si="18"/>
        <v>0.008400000000008845</v>
      </c>
      <c r="F359" s="190">
        <f t="shared" si="23"/>
        <v>31.837477258978346</v>
      </c>
      <c r="G359" s="140">
        <f t="shared" si="22"/>
        <v>263.8399999999999</v>
      </c>
      <c r="H359" s="147">
        <v>57</v>
      </c>
      <c r="I359" s="155">
        <v>820.16</v>
      </c>
      <c r="J359" s="155">
        <v>556.32</v>
      </c>
    </row>
    <row r="360" spans="1:10" ht="23.25">
      <c r="A360" s="145">
        <v>22214</v>
      </c>
      <c r="B360" s="147">
        <v>7</v>
      </c>
      <c r="C360" s="163">
        <v>86.4497</v>
      </c>
      <c r="D360" s="163">
        <v>86.4654</v>
      </c>
      <c r="E360" s="140">
        <f t="shared" si="18"/>
        <v>0.015699999999995384</v>
      </c>
      <c r="F360" s="190">
        <f t="shared" si="23"/>
        <v>65.40031658750057</v>
      </c>
      <c r="G360" s="140">
        <f t="shared" si="22"/>
        <v>240.05999999999995</v>
      </c>
      <c r="H360" s="147">
        <v>58</v>
      </c>
      <c r="I360" s="155">
        <v>783</v>
      </c>
      <c r="J360" s="155">
        <v>542.94</v>
      </c>
    </row>
    <row r="361" spans="1:10" ht="23.25">
      <c r="A361" s="145"/>
      <c r="B361" s="147">
        <v>8</v>
      </c>
      <c r="C361" s="163">
        <v>84.815</v>
      </c>
      <c r="D361" s="163">
        <v>84.8285</v>
      </c>
      <c r="E361" s="140">
        <f t="shared" si="18"/>
        <v>0.013500000000007617</v>
      </c>
      <c r="F361" s="190">
        <f t="shared" si="23"/>
        <v>46.66758849560156</v>
      </c>
      <c r="G361" s="140">
        <f t="shared" si="22"/>
        <v>289.28</v>
      </c>
      <c r="H361" s="147">
        <v>59</v>
      </c>
      <c r="I361" s="155">
        <v>744.55</v>
      </c>
      <c r="J361" s="155">
        <v>455.27</v>
      </c>
    </row>
    <row r="362" spans="1:10" ht="23.25">
      <c r="A362" s="145"/>
      <c r="B362" s="147">
        <v>9</v>
      </c>
      <c r="C362" s="163">
        <v>87.674</v>
      </c>
      <c r="D362" s="163">
        <v>87.6935</v>
      </c>
      <c r="E362" s="140">
        <f t="shared" si="18"/>
        <v>0.019499999999993634</v>
      </c>
      <c r="F362" s="190">
        <f t="shared" si="23"/>
        <v>60.13878180414381</v>
      </c>
      <c r="G362" s="140">
        <f t="shared" si="22"/>
        <v>324.25000000000006</v>
      </c>
      <c r="H362" s="147">
        <v>60</v>
      </c>
      <c r="I362" s="155">
        <v>692.32</v>
      </c>
      <c r="J362" s="155">
        <v>368.07</v>
      </c>
    </row>
    <row r="363" spans="1:10" ht="23.25">
      <c r="A363" s="145">
        <v>22228</v>
      </c>
      <c r="B363" s="147">
        <v>1</v>
      </c>
      <c r="C363" s="163">
        <v>85.438</v>
      </c>
      <c r="D363" s="163">
        <v>85.4473</v>
      </c>
      <c r="E363" s="140">
        <f t="shared" si="18"/>
        <v>0.00929999999999609</v>
      </c>
      <c r="F363" s="190">
        <f t="shared" si="23"/>
        <v>27.802690582947946</v>
      </c>
      <c r="G363" s="140">
        <f t="shared" si="22"/>
        <v>334.50000000000006</v>
      </c>
      <c r="H363" s="147">
        <v>61</v>
      </c>
      <c r="I363" s="155">
        <v>795.84</v>
      </c>
      <c r="J363" s="155">
        <v>461.34</v>
      </c>
    </row>
    <row r="364" spans="1:10" ht="23.25">
      <c r="A364" s="145"/>
      <c r="B364" s="147">
        <v>2</v>
      </c>
      <c r="C364" s="163">
        <v>87.5224</v>
      </c>
      <c r="D364" s="163">
        <v>87.5265</v>
      </c>
      <c r="E364" s="140">
        <f t="shared" si="18"/>
        <v>0.004099999999993997</v>
      </c>
      <c r="F364" s="190">
        <f t="shared" si="23"/>
        <v>12.939468534980737</v>
      </c>
      <c r="G364" s="140">
        <f t="shared" si="22"/>
        <v>316.86000000000007</v>
      </c>
      <c r="H364" s="147">
        <v>62</v>
      </c>
      <c r="I364" s="155">
        <v>671.95</v>
      </c>
      <c r="J364" s="155">
        <v>355.09</v>
      </c>
    </row>
    <row r="365" spans="1:10" ht="23.25">
      <c r="A365" s="145"/>
      <c r="B365" s="147">
        <v>3</v>
      </c>
      <c r="C365" s="163">
        <v>85.8812</v>
      </c>
      <c r="D365" s="163">
        <v>85.8859</v>
      </c>
      <c r="E365" s="140">
        <f t="shared" si="18"/>
        <v>0.004699999999999704</v>
      </c>
      <c r="F365" s="190">
        <f t="shared" si="23"/>
        <v>13.90326874722587</v>
      </c>
      <c r="G365" s="140">
        <f t="shared" si="22"/>
        <v>338.04999999999995</v>
      </c>
      <c r="H365" s="147">
        <v>63</v>
      </c>
      <c r="I365" s="155">
        <v>724.16</v>
      </c>
      <c r="J365" s="155">
        <v>386.11</v>
      </c>
    </row>
    <row r="366" spans="1:10" ht="23.25">
      <c r="A366" s="145">
        <v>22247</v>
      </c>
      <c r="B366" s="147">
        <v>4</v>
      </c>
      <c r="C366" s="163">
        <v>85.0446</v>
      </c>
      <c r="D366" s="163">
        <v>85.0512</v>
      </c>
      <c r="E366" s="140">
        <f t="shared" si="18"/>
        <v>0.006599999999991724</v>
      </c>
      <c r="F366" s="190">
        <f t="shared" si="23"/>
        <v>24.25311432033118</v>
      </c>
      <c r="G366" s="140">
        <f t="shared" si="22"/>
        <v>272.13</v>
      </c>
      <c r="H366" s="147">
        <v>64</v>
      </c>
      <c r="I366" s="155">
        <v>799.72</v>
      </c>
      <c r="J366" s="155">
        <v>527.59</v>
      </c>
    </row>
    <row r="367" spans="1:10" ht="23.25">
      <c r="A367" s="145"/>
      <c r="B367" s="147">
        <v>5</v>
      </c>
      <c r="C367" s="163">
        <v>85.0423</v>
      </c>
      <c r="D367" s="163">
        <v>85.0504</v>
      </c>
      <c r="E367" s="140">
        <f t="shared" si="18"/>
        <v>0.008099999999998886</v>
      </c>
      <c r="F367" s="190">
        <f t="shared" si="23"/>
        <v>27.129316408208755</v>
      </c>
      <c r="G367" s="140">
        <f t="shared" si="22"/>
        <v>298.56999999999994</v>
      </c>
      <c r="H367" s="147">
        <v>65</v>
      </c>
      <c r="I367" s="155">
        <v>685.68</v>
      </c>
      <c r="J367" s="155">
        <v>387.11</v>
      </c>
    </row>
    <row r="368" spans="1:10" ht="23.25">
      <c r="A368" s="145"/>
      <c r="B368" s="147">
        <v>6</v>
      </c>
      <c r="C368" s="163">
        <v>87.3924</v>
      </c>
      <c r="D368" s="163">
        <v>87.3995</v>
      </c>
      <c r="E368" s="140">
        <f t="shared" si="18"/>
        <v>0.007100000000008322</v>
      </c>
      <c r="F368" s="190">
        <f t="shared" si="23"/>
        <v>24.72317013722516</v>
      </c>
      <c r="G368" s="140">
        <f t="shared" si="22"/>
        <v>287.18</v>
      </c>
      <c r="H368" s="147">
        <v>66</v>
      </c>
      <c r="I368" s="155">
        <v>726.37</v>
      </c>
      <c r="J368" s="155">
        <v>439.19</v>
      </c>
    </row>
    <row r="369" spans="1:10" ht="23.25">
      <c r="A369" s="145">
        <v>22254</v>
      </c>
      <c r="B369" s="147">
        <v>1</v>
      </c>
      <c r="C369" s="163">
        <v>85.4107</v>
      </c>
      <c r="D369" s="163">
        <v>85.4204</v>
      </c>
      <c r="E369" s="140">
        <f t="shared" si="18"/>
        <v>0.009699999999995157</v>
      </c>
      <c r="F369" s="190">
        <f t="shared" si="23"/>
        <v>43.947082276165084</v>
      </c>
      <c r="G369" s="140">
        <f t="shared" si="22"/>
        <v>220.72000000000003</v>
      </c>
      <c r="H369" s="147">
        <v>67</v>
      </c>
      <c r="I369" s="155">
        <v>742.33</v>
      </c>
      <c r="J369" s="155">
        <v>521.61</v>
      </c>
    </row>
    <row r="370" spans="1:10" ht="23.25">
      <c r="A370" s="145"/>
      <c r="B370" s="147">
        <v>2</v>
      </c>
      <c r="C370" s="163">
        <v>87.4814</v>
      </c>
      <c r="D370" s="163">
        <v>87.487</v>
      </c>
      <c r="E370" s="140">
        <f t="shared" si="18"/>
        <v>0.00560000000000116</v>
      </c>
      <c r="F370" s="190">
        <f t="shared" si="23"/>
        <v>20.956515230900234</v>
      </c>
      <c r="G370" s="140">
        <f t="shared" si="22"/>
        <v>267.21999999999997</v>
      </c>
      <c r="H370" s="147">
        <v>68</v>
      </c>
      <c r="I370" s="155">
        <v>765.18</v>
      </c>
      <c r="J370" s="155">
        <v>497.96</v>
      </c>
    </row>
    <row r="371" spans="1:10" ht="23.25">
      <c r="A371" s="145"/>
      <c r="B371" s="147">
        <v>3</v>
      </c>
      <c r="C371" s="163">
        <v>85.9016</v>
      </c>
      <c r="D371" s="163">
        <v>85.9114</v>
      </c>
      <c r="E371" s="140">
        <f t="shared" si="18"/>
        <v>0.009799999999998477</v>
      </c>
      <c r="F371" s="190">
        <f t="shared" si="23"/>
        <v>49.26603659761953</v>
      </c>
      <c r="G371" s="140">
        <f t="shared" si="22"/>
        <v>198.91999999999996</v>
      </c>
      <c r="H371" s="147">
        <v>69</v>
      </c>
      <c r="I371" s="155">
        <v>803.9</v>
      </c>
      <c r="J371" s="155">
        <v>604.98</v>
      </c>
    </row>
    <row r="372" spans="1:10" ht="23.25">
      <c r="A372" s="145">
        <v>22263</v>
      </c>
      <c r="B372" s="147">
        <v>4</v>
      </c>
      <c r="C372" s="163">
        <v>85.0546</v>
      </c>
      <c r="D372" s="163">
        <v>85.0595</v>
      </c>
      <c r="E372" s="140">
        <f t="shared" si="18"/>
        <v>0.004900000000006344</v>
      </c>
      <c r="F372" s="190">
        <f t="shared" si="23"/>
        <v>16.113650563998632</v>
      </c>
      <c r="G372" s="140">
        <f t="shared" si="22"/>
        <v>304.09</v>
      </c>
      <c r="H372" s="147">
        <v>70</v>
      </c>
      <c r="I372" s="155">
        <v>734.02</v>
      </c>
      <c r="J372" s="155">
        <v>429.93</v>
      </c>
    </row>
    <row r="373" spans="1:10" ht="23.25">
      <c r="A373" s="145"/>
      <c r="B373" s="147">
        <v>5</v>
      </c>
      <c r="C373" s="163">
        <v>85.0721</v>
      </c>
      <c r="D373" s="163">
        <v>85.0796</v>
      </c>
      <c r="E373" s="140">
        <f t="shared" si="18"/>
        <v>0.007499999999993179</v>
      </c>
      <c r="F373" s="190">
        <f t="shared" si="23"/>
        <v>33.241733888809414</v>
      </c>
      <c r="G373" s="140">
        <f t="shared" si="22"/>
        <v>225.61999999999995</v>
      </c>
      <c r="H373" s="147">
        <v>71</v>
      </c>
      <c r="I373" s="155">
        <v>634.04</v>
      </c>
      <c r="J373" s="155">
        <v>408.42</v>
      </c>
    </row>
    <row r="374" spans="1:10" ht="23.25">
      <c r="A374" s="145"/>
      <c r="B374" s="147">
        <v>6</v>
      </c>
      <c r="C374" s="163">
        <v>87.4201</v>
      </c>
      <c r="D374" s="163">
        <v>87.4262</v>
      </c>
      <c r="E374" s="140">
        <f t="shared" si="18"/>
        <v>0.006099999999989336</v>
      </c>
      <c r="F374" s="190">
        <f t="shared" si="23"/>
        <v>26.19937293299548</v>
      </c>
      <c r="G374" s="140">
        <f t="shared" si="22"/>
        <v>232.82999999999993</v>
      </c>
      <c r="H374" s="147">
        <v>72</v>
      </c>
      <c r="I374" s="155">
        <v>737.55</v>
      </c>
      <c r="J374" s="155">
        <v>504.72</v>
      </c>
    </row>
    <row r="375" spans="1:10" ht="23.25">
      <c r="A375" s="145">
        <v>22275</v>
      </c>
      <c r="B375" s="147">
        <v>7</v>
      </c>
      <c r="C375" s="163">
        <v>86.486</v>
      </c>
      <c r="D375" s="163">
        <v>86.4907</v>
      </c>
      <c r="E375" s="140">
        <f t="shared" si="18"/>
        <v>0.004699999999999704</v>
      </c>
      <c r="F375" s="190">
        <f t="shared" si="23"/>
        <v>16.127371924646415</v>
      </c>
      <c r="G375" s="140">
        <f t="shared" si="22"/>
        <v>291.43</v>
      </c>
      <c r="H375" s="147">
        <v>73</v>
      </c>
      <c r="I375" s="155">
        <v>660.62</v>
      </c>
      <c r="J375" s="155">
        <v>369.19</v>
      </c>
    </row>
    <row r="376" spans="1:10" ht="23.25">
      <c r="A376" s="145"/>
      <c r="B376" s="147">
        <v>8</v>
      </c>
      <c r="C376" s="163">
        <v>84.8274</v>
      </c>
      <c r="D376" s="163">
        <v>84.8376</v>
      </c>
      <c r="E376" s="140">
        <f t="shared" si="18"/>
        <v>0.010199999999997544</v>
      </c>
      <c r="F376" s="190">
        <f t="shared" si="23"/>
        <v>49.630206305943695</v>
      </c>
      <c r="G376" s="140">
        <f t="shared" si="22"/>
        <v>205.51999999999992</v>
      </c>
      <c r="H376" s="147">
        <v>74</v>
      </c>
      <c r="I376" s="155">
        <v>680.06</v>
      </c>
      <c r="J376" s="155">
        <v>474.54</v>
      </c>
    </row>
    <row r="377" spans="1:10" ht="23.25">
      <c r="A377" s="145"/>
      <c r="B377" s="147">
        <v>9</v>
      </c>
      <c r="C377" s="163">
        <v>87.697</v>
      </c>
      <c r="D377" s="163">
        <v>87.7062</v>
      </c>
      <c r="E377" s="140">
        <f t="shared" si="18"/>
        <v>0.00919999999999277</v>
      </c>
      <c r="F377" s="190">
        <f t="shared" si="23"/>
        <v>34.694724139204176</v>
      </c>
      <c r="G377" s="140">
        <f t="shared" si="22"/>
        <v>265.16999999999996</v>
      </c>
      <c r="H377" s="147">
        <v>75</v>
      </c>
      <c r="I377" s="155">
        <v>685.04</v>
      </c>
      <c r="J377" s="155">
        <v>419.87</v>
      </c>
    </row>
    <row r="378" spans="1:10" ht="23.25">
      <c r="A378" s="145">
        <v>22289</v>
      </c>
      <c r="B378" s="147">
        <v>7</v>
      </c>
      <c r="C378" s="163">
        <v>86.4395</v>
      </c>
      <c r="D378" s="163">
        <v>86.4443</v>
      </c>
      <c r="E378" s="140">
        <f t="shared" si="18"/>
        <v>0.004800000000003024</v>
      </c>
      <c r="F378" s="190">
        <f t="shared" si="23"/>
        <v>15.096238520578135</v>
      </c>
      <c r="G378" s="140">
        <f t="shared" si="22"/>
        <v>317.96000000000004</v>
      </c>
      <c r="H378" s="147">
        <v>76</v>
      </c>
      <c r="I378" s="155">
        <v>685.21</v>
      </c>
      <c r="J378" s="155">
        <v>367.25</v>
      </c>
    </row>
    <row r="379" spans="1:10" ht="23.25">
      <c r="A379" s="145"/>
      <c r="B379" s="147">
        <v>8</v>
      </c>
      <c r="C379" s="163">
        <v>84.7924</v>
      </c>
      <c r="D379" s="163">
        <v>84.7976</v>
      </c>
      <c r="E379" s="140">
        <f t="shared" si="18"/>
        <v>0.005200000000002092</v>
      </c>
      <c r="F379" s="190">
        <f t="shared" si="23"/>
        <v>19.786910197877067</v>
      </c>
      <c r="G379" s="140">
        <f t="shared" si="22"/>
        <v>262.79999999999995</v>
      </c>
      <c r="H379" s="147">
        <v>77</v>
      </c>
      <c r="I379" s="155">
        <v>878.27</v>
      </c>
      <c r="J379" s="155">
        <v>615.47</v>
      </c>
    </row>
    <row r="380" spans="1:10" ht="23.25">
      <c r="A380" s="145"/>
      <c r="B380" s="147">
        <v>9</v>
      </c>
      <c r="C380" s="163">
        <v>87.6442</v>
      </c>
      <c r="D380" s="163">
        <v>87.6542</v>
      </c>
      <c r="E380" s="140">
        <f t="shared" si="18"/>
        <v>0.010000000000005116</v>
      </c>
      <c r="F380" s="190">
        <f t="shared" si="23"/>
        <v>33.496348897987254</v>
      </c>
      <c r="G380" s="140">
        <f t="shared" si="22"/>
        <v>298.54</v>
      </c>
      <c r="H380" s="147">
        <v>78</v>
      </c>
      <c r="I380" s="155">
        <v>664.58</v>
      </c>
      <c r="J380" s="155">
        <v>366.04</v>
      </c>
    </row>
    <row r="381" spans="1:10" ht="23.25">
      <c r="A381" s="145">
        <v>22312</v>
      </c>
      <c r="B381" s="147">
        <v>10</v>
      </c>
      <c r="C381" s="163">
        <v>85.0792</v>
      </c>
      <c r="D381" s="163">
        <v>85.0822</v>
      </c>
      <c r="E381" s="140">
        <f t="shared" si="18"/>
        <v>0.0030000000000001137</v>
      </c>
      <c r="F381" s="190">
        <f t="shared" si="23"/>
        <v>10.748065348237724</v>
      </c>
      <c r="G381" s="140">
        <f t="shared" si="22"/>
        <v>279.12</v>
      </c>
      <c r="H381" s="147">
        <v>79</v>
      </c>
      <c r="I381" s="155">
        <v>824.15</v>
      </c>
      <c r="J381" s="155">
        <v>545.03</v>
      </c>
    </row>
    <row r="382" spans="1:10" ht="23.25">
      <c r="A382" s="145"/>
      <c r="B382" s="147">
        <v>11</v>
      </c>
      <c r="C382" s="163">
        <v>86.1213</v>
      </c>
      <c r="D382" s="163">
        <v>86.1243</v>
      </c>
      <c r="E382" s="140">
        <f t="shared" si="18"/>
        <v>0.0030000000000001137</v>
      </c>
      <c r="F382" s="190">
        <f t="shared" si="23"/>
        <v>9.786970280233952</v>
      </c>
      <c r="G382" s="140">
        <f t="shared" si="22"/>
        <v>306.53000000000003</v>
      </c>
      <c r="H382" s="147">
        <v>80</v>
      </c>
      <c r="I382" s="155">
        <v>636.71</v>
      </c>
      <c r="J382" s="155">
        <v>330.18</v>
      </c>
    </row>
    <row r="383" spans="1:10" ht="23.25">
      <c r="A383" s="145"/>
      <c r="B383" s="147">
        <v>12</v>
      </c>
      <c r="C383" s="163">
        <v>84.836</v>
      </c>
      <c r="D383" s="163">
        <v>84.8364</v>
      </c>
      <c r="E383" s="140">
        <f t="shared" si="18"/>
        <v>0.00039999999999906777</v>
      </c>
      <c r="F383" s="190">
        <f t="shared" si="23"/>
        <v>1.285925544907953</v>
      </c>
      <c r="G383" s="140">
        <f t="shared" si="22"/>
        <v>311.05999999999995</v>
      </c>
      <c r="H383" s="147">
        <v>81</v>
      </c>
      <c r="I383" s="155">
        <v>703.04</v>
      </c>
      <c r="J383" s="155">
        <v>391.98</v>
      </c>
    </row>
    <row r="384" spans="1:10" ht="23.25">
      <c r="A384" s="145">
        <v>22319</v>
      </c>
      <c r="B384" s="147">
        <v>13</v>
      </c>
      <c r="C384" s="163">
        <v>86.743</v>
      </c>
      <c r="D384" s="163">
        <v>86.743</v>
      </c>
      <c r="E384" s="140">
        <f t="shared" si="18"/>
        <v>0</v>
      </c>
      <c r="F384" s="190">
        <f t="shared" si="23"/>
        <v>0</v>
      </c>
      <c r="G384" s="140">
        <f t="shared" si="22"/>
        <v>276.67999999999995</v>
      </c>
      <c r="H384" s="147">
        <v>82</v>
      </c>
      <c r="I384" s="155">
        <v>779.54</v>
      </c>
      <c r="J384" s="155">
        <v>502.86</v>
      </c>
    </row>
    <row r="385" spans="1:10" ht="23.25">
      <c r="A385" s="145"/>
      <c r="B385" s="147">
        <v>14</v>
      </c>
      <c r="C385" s="163">
        <v>85.9143</v>
      </c>
      <c r="D385" s="163">
        <v>85.9152</v>
      </c>
      <c r="E385" s="140">
        <f t="shared" si="18"/>
        <v>0.0009000000000014552</v>
      </c>
      <c r="F385" s="190">
        <f t="shared" si="23"/>
        <v>3.3277870216359955</v>
      </c>
      <c r="G385" s="140">
        <f t="shared" si="22"/>
        <v>270.45000000000005</v>
      </c>
      <c r="H385" s="147">
        <v>83</v>
      </c>
      <c r="I385" s="155">
        <v>813.63</v>
      </c>
      <c r="J385" s="155">
        <v>543.18</v>
      </c>
    </row>
    <row r="386" spans="1:10" ht="23.25">
      <c r="A386" s="145"/>
      <c r="B386" s="147">
        <v>15</v>
      </c>
      <c r="C386" s="163">
        <v>86.92</v>
      </c>
      <c r="D386" s="163">
        <v>86.9239</v>
      </c>
      <c r="E386" s="140">
        <f t="shared" si="18"/>
        <v>0.003900000000001569</v>
      </c>
      <c r="F386" s="190">
        <f t="shared" si="23"/>
        <v>13.09296001611968</v>
      </c>
      <c r="G386" s="140">
        <f t="shared" si="22"/>
        <v>297.87</v>
      </c>
      <c r="H386" s="147">
        <v>84</v>
      </c>
      <c r="I386" s="155">
        <v>633.25</v>
      </c>
      <c r="J386" s="155">
        <v>335.38</v>
      </c>
    </row>
    <row r="387" spans="1:10" ht="23.25">
      <c r="A387" s="145">
        <v>22331</v>
      </c>
      <c r="B387" s="147">
        <v>16</v>
      </c>
      <c r="C387" s="163">
        <v>86.1585</v>
      </c>
      <c r="D387" s="163">
        <v>86.1617</v>
      </c>
      <c r="E387" s="140">
        <f t="shared" si="18"/>
        <v>0.003199999999992542</v>
      </c>
      <c r="F387" s="190">
        <f t="shared" si="23"/>
        <v>10.638651550891126</v>
      </c>
      <c r="G387" s="140">
        <f t="shared" si="22"/>
        <v>300.79</v>
      </c>
      <c r="H387" s="147">
        <v>85</v>
      </c>
      <c r="I387" s="155">
        <v>721.33</v>
      </c>
      <c r="J387" s="155">
        <v>420.54</v>
      </c>
    </row>
    <row r="388" spans="1:10" ht="23.25">
      <c r="A388" s="145"/>
      <c r="B388" s="147">
        <v>17</v>
      </c>
      <c r="C388" s="163">
        <v>87.2042</v>
      </c>
      <c r="D388" s="163">
        <v>87.205</v>
      </c>
      <c r="E388" s="140">
        <f t="shared" si="18"/>
        <v>0.0007999999999981355</v>
      </c>
      <c r="F388" s="190">
        <f t="shared" si="23"/>
        <v>2.4084778419982404</v>
      </c>
      <c r="G388" s="140">
        <f t="shared" si="22"/>
        <v>332.15999999999997</v>
      </c>
      <c r="H388" s="147">
        <v>86</v>
      </c>
      <c r="I388" s="155">
        <v>710.27</v>
      </c>
      <c r="J388" s="155">
        <v>378.11</v>
      </c>
    </row>
    <row r="389" spans="1:10" ht="23.25">
      <c r="A389" s="145"/>
      <c r="B389" s="147">
        <v>18</v>
      </c>
      <c r="C389" s="163">
        <v>85.1116</v>
      </c>
      <c r="D389" s="163">
        <v>85.1195</v>
      </c>
      <c r="E389" s="140">
        <f t="shared" si="18"/>
        <v>0.007900000000006457</v>
      </c>
      <c r="F389" s="190">
        <f t="shared" si="23"/>
        <v>26.07691038127235</v>
      </c>
      <c r="G389" s="140">
        <f t="shared" si="22"/>
        <v>302.95</v>
      </c>
      <c r="H389" s="147">
        <v>87</v>
      </c>
      <c r="I389" s="155">
        <v>672.38</v>
      </c>
      <c r="J389" s="155">
        <v>369.43</v>
      </c>
    </row>
    <row r="390" spans="1:10" ht="23.25">
      <c r="A390" s="242">
        <v>22345</v>
      </c>
      <c r="B390" s="147">
        <v>10</v>
      </c>
      <c r="C390" s="163">
        <v>85.061</v>
      </c>
      <c r="D390" s="163">
        <v>85.0714</v>
      </c>
      <c r="E390" s="140">
        <f t="shared" si="18"/>
        <v>0.010399999999989973</v>
      </c>
      <c r="F390" s="190">
        <f t="shared" si="23"/>
        <v>33.88615555045445</v>
      </c>
      <c r="G390" s="140">
        <f t="shared" si="22"/>
        <v>306.90999999999997</v>
      </c>
      <c r="H390" s="147">
        <v>88</v>
      </c>
      <c r="I390" s="155">
        <v>675.05</v>
      </c>
      <c r="J390" s="155">
        <v>368.14</v>
      </c>
    </row>
    <row r="391" spans="1:10" ht="23.25">
      <c r="A391" s="145"/>
      <c r="B391" s="147">
        <v>11</v>
      </c>
      <c r="C391" s="163">
        <v>86.0606</v>
      </c>
      <c r="D391" s="163">
        <v>86.075</v>
      </c>
      <c r="E391" s="140">
        <f t="shared" si="18"/>
        <v>0.014400000000009072</v>
      </c>
      <c r="F391" s="190">
        <f t="shared" si="23"/>
        <v>45.89495155535782</v>
      </c>
      <c r="G391" s="140">
        <f t="shared" si="22"/>
        <v>313.76000000000005</v>
      </c>
      <c r="H391" s="147">
        <v>89</v>
      </c>
      <c r="I391" s="155">
        <v>723.83</v>
      </c>
      <c r="J391" s="155">
        <v>410.07</v>
      </c>
    </row>
    <row r="392" spans="1:10" ht="23.25">
      <c r="A392" s="145"/>
      <c r="B392" s="147">
        <v>12</v>
      </c>
      <c r="C392" s="163">
        <v>84.801</v>
      </c>
      <c r="D392" s="163">
        <v>84.8148</v>
      </c>
      <c r="E392" s="140">
        <f t="shared" si="18"/>
        <v>0.013800000000003365</v>
      </c>
      <c r="F392" s="190">
        <f t="shared" si="23"/>
        <v>46.988321018772744</v>
      </c>
      <c r="G392" s="140">
        <f t="shared" si="22"/>
        <v>293.68999999999994</v>
      </c>
      <c r="H392" s="147">
        <v>90</v>
      </c>
      <c r="I392" s="155">
        <v>803.67</v>
      </c>
      <c r="J392" s="155">
        <v>509.98</v>
      </c>
    </row>
    <row r="393" spans="1:10" ht="23.25">
      <c r="A393" s="145">
        <v>22366</v>
      </c>
      <c r="B393" s="147">
        <v>13</v>
      </c>
      <c r="C393" s="163">
        <v>86.7043</v>
      </c>
      <c r="D393" s="163">
        <v>86.7142</v>
      </c>
      <c r="E393" s="140">
        <f t="shared" si="18"/>
        <v>0.009900000000001796</v>
      </c>
      <c r="F393" s="190">
        <f t="shared" si="23"/>
        <v>30.044611696160356</v>
      </c>
      <c r="G393" s="140">
        <f t="shared" si="22"/>
        <v>329.50999999999993</v>
      </c>
      <c r="H393" s="147">
        <v>91</v>
      </c>
      <c r="I393" s="155">
        <v>695.8</v>
      </c>
      <c r="J393" s="155">
        <v>366.29</v>
      </c>
    </row>
    <row r="394" spans="1:10" ht="23.25">
      <c r="A394" s="145"/>
      <c r="B394" s="147">
        <v>14</v>
      </c>
      <c r="C394" s="163">
        <v>85.9115</v>
      </c>
      <c r="D394" s="163">
        <v>85.9241</v>
      </c>
      <c r="E394" s="140">
        <f t="shared" si="18"/>
        <v>0.012599999999991951</v>
      </c>
      <c r="F394" s="190">
        <f t="shared" si="23"/>
        <v>36.937148217612425</v>
      </c>
      <c r="G394" s="140">
        <f t="shared" si="22"/>
        <v>341.12</v>
      </c>
      <c r="H394" s="147">
        <v>92</v>
      </c>
      <c r="I394" s="155">
        <v>711.63</v>
      </c>
      <c r="J394" s="155">
        <v>370.51</v>
      </c>
    </row>
    <row r="395" spans="1:10" ht="24" thickBot="1">
      <c r="A395" s="244"/>
      <c r="B395" s="245">
        <v>15</v>
      </c>
      <c r="C395" s="246">
        <v>86.9666</v>
      </c>
      <c r="D395" s="246">
        <v>86.9789</v>
      </c>
      <c r="E395" s="247">
        <f t="shared" si="18"/>
        <v>0.012299999999996203</v>
      </c>
      <c r="F395" s="248">
        <f t="shared" si="23"/>
        <v>38.95363567265075</v>
      </c>
      <c r="G395" s="247">
        <f t="shared" si="22"/>
        <v>315.76000000000005</v>
      </c>
      <c r="H395" s="245">
        <v>93</v>
      </c>
      <c r="I395" s="249">
        <v>686.32</v>
      </c>
      <c r="J395" s="249">
        <v>370.56</v>
      </c>
    </row>
    <row r="396" spans="1:10" ht="23.25">
      <c r="A396" s="201">
        <v>22373</v>
      </c>
      <c r="B396" s="202">
        <v>25</v>
      </c>
      <c r="C396" s="203">
        <v>87.0152</v>
      </c>
      <c r="D396" s="203">
        <v>87.0273</v>
      </c>
      <c r="E396" s="243">
        <f t="shared" si="18"/>
        <v>0.012100000000003774</v>
      </c>
      <c r="F396" s="205">
        <f aca="true" t="shared" si="24" ref="F396:F459">((10^6)*E396/G396)</f>
        <v>38.77335213254646</v>
      </c>
      <c r="G396" s="243">
        <f aca="true" t="shared" si="25" ref="G396:G494">I396-J396</f>
        <v>312.07000000000005</v>
      </c>
      <c r="H396" s="202">
        <v>1</v>
      </c>
      <c r="I396" s="207">
        <v>682.35</v>
      </c>
      <c r="J396" s="207">
        <v>370.28</v>
      </c>
    </row>
    <row r="397" spans="1:10" ht="23.25">
      <c r="A397" s="145"/>
      <c r="B397" s="147">
        <v>26</v>
      </c>
      <c r="C397" s="163">
        <v>85.78</v>
      </c>
      <c r="D397" s="163">
        <v>85.7915</v>
      </c>
      <c r="E397" s="140">
        <f t="shared" si="18"/>
        <v>0.011499999999998067</v>
      </c>
      <c r="F397" s="190">
        <f t="shared" si="24"/>
        <v>31.524986978804435</v>
      </c>
      <c r="G397" s="140">
        <f t="shared" si="25"/>
        <v>364.78999999999996</v>
      </c>
      <c r="H397" s="147">
        <v>2</v>
      </c>
      <c r="I397" s="155">
        <v>731.04</v>
      </c>
      <c r="J397" s="155">
        <v>366.25</v>
      </c>
    </row>
    <row r="398" spans="1:10" ht="23.25">
      <c r="A398" s="145"/>
      <c r="B398" s="147">
        <v>27</v>
      </c>
      <c r="C398" s="163">
        <v>86.295</v>
      </c>
      <c r="D398" s="163">
        <v>86.3082</v>
      </c>
      <c r="E398" s="140">
        <f t="shared" si="18"/>
        <v>0.013199999999997658</v>
      </c>
      <c r="F398" s="190">
        <f t="shared" si="24"/>
        <v>41.56563907169334</v>
      </c>
      <c r="G398" s="140">
        <f t="shared" si="25"/>
        <v>317.57000000000005</v>
      </c>
      <c r="H398" s="147">
        <v>3</v>
      </c>
      <c r="I398" s="155">
        <v>683.69</v>
      </c>
      <c r="J398" s="155">
        <v>366.12</v>
      </c>
    </row>
    <row r="399" spans="1:10" ht="23.25">
      <c r="A399" s="145">
        <v>22390</v>
      </c>
      <c r="B399" s="147">
        <v>28</v>
      </c>
      <c r="C399" s="163">
        <v>87.2001</v>
      </c>
      <c r="D399" s="163">
        <v>87.2177</v>
      </c>
      <c r="E399" s="140">
        <f t="shared" si="18"/>
        <v>0.017599999999987403</v>
      </c>
      <c r="F399" s="190">
        <f t="shared" si="24"/>
        <v>78.53636769293799</v>
      </c>
      <c r="G399" s="140">
        <f t="shared" si="25"/>
        <v>224.10000000000002</v>
      </c>
      <c r="H399" s="147">
        <v>4</v>
      </c>
      <c r="I399" s="155">
        <v>564</v>
      </c>
      <c r="J399" s="155">
        <v>339.9</v>
      </c>
    </row>
    <row r="400" spans="1:10" ht="23.25">
      <c r="A400" s="145"/>
      <c r="B400" s="147">
        <v>29</v>
      </c>
      <c r="C400" s="163">
        <v>85.2316</v>
      </c>
      <c r="D400" s="163">
        <v>85.2412</v>
      </c>
      <c r="E400" s="140">
        <f t="shared" si="18"/>
        <v>0.009600000000006048</v>
      </c>
      <c r="F400" s="190">
        <f t="shared" si="24"/>
        <v>26.291285534332165</v>
      </c>
      <c r="G400" s="140">
        <f t="shared" si="25"/>
        <v>365.14000000000004</v>
      </c>
      <c r="H400" s="147">
        <v>5</v>
      </c>
      <c r="I400" s="155">
        <v>657.96</v>
      </c>
      <c r="J400" s="155">
        <v>292.82</v>
      </c>
    </row>
    <row r="401" spans="1:10" ht="23.25">
      <c r="A401" s="145"/>
      <c r="B401" s="147">
        <v>30</v>
      </c>
      <c r="C401" s="163">
        <v>84.9332</v>
      </c>
      <c r="D401" s="163">
        <v>84.9478</v>
      </c>
      <c r="E401" s="140">
        <f t="shared" si="18"/>
        <v>0.0146000000000015</v>
      </c>
      <c r="F401" s="190">
        <f t="shared" si="24"/>
        <v>50.45094854694875</v>
      </c>
      <c r="G401" s="140">
        <f t="shared" si="25"/>
        <v>289.39000000000004</v>
      </c>
      <c r="H401" s="147">
        <v>6</v>
      </c>
      <c r="I401" s="155">
        <v>786.59</v>
      </c>
      <c r="J401" s="155">
        <v>497.2</v>
      </c>
    </row>
    <row r="402" spans="1:10" ht="23.25">
      <c r="A402" s="145">
        <v>22404</v>
      </c>
      <c r="B402" s="147">
        <v>1</v>
      </c>
      <c r="C402" s="163">
        <v>85.398</v>
      </c>
      <c r="D402" s="163">
        <v>85.4031</v>
      </c>
      <c r="E402" s="140">
        <f t="shared" si="18"/>
        <v>0.005099999999998772</v>
      </c>
      <c r="F402" s="190">
        <f t="shared" si="24"/>
        <v>16.817807089855805</v>
      </c>
      <c r="G402" s="140">
        <f t="shared" si="25"/>
        <v>303.24999999999994</v>
      </c>
      <c r="H402" s="147">
        <v>7</v>
      </c>
      <c r="I402" s="155">
        <v>807.43</v>
      </c>
      <c r="J402" s="155">
        <v>504.18</v>
      </c>
    </row>
    <row r="403" spans="1:10" ht="23.25">
      <c r="A403" s="145"/>
      <c r="B403" s="147">
        <v>2</v>
      </c>
      <c r="C403" s="163">
        <v>87.4709</v>
      </c>
      <c r="D403" s="163">
        <v>87.4718</v>
      </c>
      <c r="E403" s="140">
        <f t="shared" si="18"/>
        <v>0.0009000000000014552</v>
      </c>
      <c r="F403" s="190">
        <f t="shared" si="24"/>
        <v>3.0610162574024056</v>
      </c>
      <c r="G403" s="140">
        <f t="shared" si="25"/>
        <v>294.02</v>
      </c>
      <c r="H403" s="147">
        <v>8</v>
      </c>
      <c r="I403" s="155">
        <v>846.13</v>
      </c>
      <c r="J403" s="155">
        <v>552.11</v>
      </c>
    </row>
    <row r="404" spans="1:10" ht="23.25">
      <c r="A404" s="145"/>
      <c r="B404" s="147">
        <v>3</v>
      </c>
      <c r="C404" s="163">
        <v>85.8721</v>
      </c>
      <c r="D404" s="163">
        <v>85.8754</v>
      </c>
      <c r="E404" s="140">
        <f t="shared" si="18"/>
        <v>0.003299999999995862</v>
      </c>
      <c r="F404" s="190">
        <f t="shared" si="24"/>
        <v>12.032816773002232</v>
      </c>
      <c r="G404" s="140">
        <f t="shared" si="25"/>
        <v>274.25</v>
      </c>
      <c r="H404" s="147">
        <v>9</v>
      </c>
      <c r="I404" s="155">
        <v>819.27</v>
      </c>
      <c r="J404" s="155">
        <v>545.02</v>
      </c>
    </row>
    <row r="405" spans="1:10" ht="23.25">
      <c r="A405" s="145">
        <v>22417</v>
      </c>
      <c r="B405" s="147">
        <v>4</v>
      </c>
      <c r="C405" s="163">
        <v>85.043</v>
      </c>
      <c r="D405" s="163">
        <v>85.0445</v>
      </c>
      <c r="E405" s="140">
        <f t="shared" si="18"/>
        <v>0.0014999999999929514</v>
      </c>
      <c r="F405" s="190">
        <f t="shared" si="24"/>
        <v>5.614823133044925</v>
      </c>
      <c r="G405" s="140">
        <f t="shared" si="25"/>
        <v>267.15</v>
      </c>
      <c r="H405" s="147">
        <v>10</v>
      </c>
      <c r="I405" s="155">
        <v>812.74</v>
      </c>
      <c r="J405" s="155">
        <v>545.59</v>
      </c>
    </row>
    <row r="406" spans="1:10" ht="23.25">
      <c r="A406" s="145"/>
      <c r="B406" s="147">
        <v>5</v>
      </c>
      <c r="C406" s="163">
        <v>85.0322</v>
      </c>
      <c r="D406" s="163">
        <v>85.0343</v>
      </c>
      <c r="E406" s="140">
        <f t="shared" si="18"/>
        <v>0.0020999999999986585</v>
      </c>
      <c r="F406" s="190">
        <f t="shared" si="24"/>
        <v>7.981149285492013</v>
      </c>
      <c r="G406" s="140">
        <f t="shared" si="25"/>
        <v>263.12</v>
      </c>
      <c r="H406" s="147">
        <v>11</v>
      </c>
      <c r="I406" s="155">
        <v>792.69</v>
      </c>
      <c r="J406" s="155">
        <v>529.57</v>
      </c>
    </row>
    <row r="407" spans="1:10" ht="23.25">
      <c r="A407" s="145"/>
      <c r="B407" s="147">
        <v>6</v>
      </c>
      <c r="C407" s="163">
        <v>87.3653</v>
      </c>
      <c r="D407" s="163">
        <v>87.3687</v>
      </c>
      <c r="E407" s="140">
        <f t="shared" si="18"/>
        <v>0.0033999999999991815</v>
      </c>
      <c r="F407" s="190">
        <f t="shared" si="24"/>
        <v>12.35599811025614</v>
      </c>
      <c r="G407" s="140">
        <f t="shared" si="25"/>
        <v>275.16999999999996</v>
      </c>
      <c r="H407" s="147">
        <v>12</v>
      </c>
      <c r="I407" s="155">
        <v>613.56</v>
      </c>
      <c r="J407" s="155">
        <v>338.39</v>
      </c>
    </row>
    <row r="408" spans="1:10" ht="23.25">
      <c r="A408" s="145">
        <v>22421</v>
      </c>
      <c r="B408" s="147">
        <v>7</v>
      </c>
      <c r="C408" s="163">
        <v>86.4725</v>
      </c>
      <c r="D408" s="163">
        <v>86.5431</v>
      </c>
      <c r="E408" s="140">
        <f t="shared" si="18"/>
        <v>0.07059999999999889</v>
      </c>
      <c r="F408" s="190">
        <f t="shared" si="24"/>
        <v>237.11963458050266</v>
      </c>
      <c r="G408" s="140">
        <f t="shared" si="25"/>
        <v>297.74000000000007</v>
      </c>
      <c r="H408" s="147">
        <v>13</v>
      </c>
      <c r="I408" s="155">
        <v>714.57</v>
      </c>
      <c r="J408" s="155">
        <v>416.83</v>
      </c>
    </row>
    <row r="409" spans="1:10" ht="23.25">
      <c r="A409" s="145"/>
      <c r="B409" s="147">
        <v>8</v>
      </c>
      <c r="C409" s="163">
        <v>84.7947</v>
      </c>
      <c r="D409" s="163">
        <v>84.882</v>
      </c>
      <c r="E409" s="140">
        <f t="shared" si="18"/>
        <v>0.08729999999999905</v>
      </c>
      <c r="F409" s="190">
        <f t="shared" si="24"/>
        <v>273.65055482414596</v>
      </c>
      <c r="G409" s="140">
        <f t="shared" si="25"/>
        <v>319.02</v>
      </c>
      <c r="H409" s="147">
        <v>14</v>
      </c>
      <c r="I409" s="155">
        <v>636.52</v>
      </c>
      <c r="J409" s="155">
        <v>317.5</v>
      </c>
    </row>
    <row r="410" spans="1:10" ht="23.25">
      <c r="A410" s="145"/>
      <c r="B410" s="147">
        <v>9</v>
      </c>
      <c r="C410" s="163">
        <v>87.6605</v>
      </c>
      <c r="D410" s="163">
        <v>87.7143</v>
      </c>
      <c r="E410" s="140">
        <f t="shared" si="18"/>
        <v>0.05379999999999541</v>
      </c>
      <c r="F410" s="190">
        <f t="shared" si="24"/>
        <v>176.09898203003308</v>
      </c>
      <c r="G410" s="140">
        <f t="shared" si="25"/>
        <v>305.51</v>
      </c>
      <c r="H410" s="147">
        <v>15</v>
      </c>
      <c r="I410" s="155">
        <v>678.79</v>
      </c>
      <c r="J410" s="155">
        <v>373.28</v>
      </c>
    </row>
    <row r="411" spans="1:10" ht="23.25">
      <c r="A411" s="145">
        <v>22437</v>
      </c>
      <c r="B411" s="147">
        <v>28</v>
      </c>
      <c r="C411" s="163">
        <v>87.2523</v>
      </c>
      <c r="D411" s="163">
        <v>87.2789</v>
      </c>
      <c r="E411" s="140">
        <f t="shared" si="18"/>
        <v>0.026599999999987745</v>
      </c>
      <c r="F411" s="190">
        <f t="shared" si="24"/>
        <v>93.28423636678149</v>
      </c>
      <c r="G411" s="140">
        <f t="shared" si="25"/>
        <v>285.15000000000003</v>
      </c>
      <c r="H411" s="147">
        <v>16</v>
      </c>
      <c r="I411" s="155">
        <v>770.57</v>
      </c>
      <c r="J411" s="155">
        <v>485.42</v>
      </c>
    </row>
    <row r="412" spans="1:10" ht="23.25">
      <c r="A412" s="145"/>
      <c r="B412" s="147">
        <v>29</v>
      </c>
      <c r="C412" s="163">
        <v>85.284</v>
      </c>
      <c r="D412" s="163">
        <v>85.308</v>
      </c>
      <c r="E412" s="140">
        <f t="shared" si="18"/>
        <v>0.02400000000000091</v>
      </c>
      <c r="F412" s="190">
        <f t="shared" si="24"/>
        <v>70.74220361964545</v>
      </c>
      <c r="G412" s="140">
        <f t="shared" si="25"/>
        <v>339.25999999999993</v>
      </c>
      <c r="H412" s="147">
        <v>17</v>
      </c>
      <c r="I412" s="155">
        <v>704.56</v>
      </c>
      <c r="J412" s="155">
        <v>365.3</v>
      </c>
    </row>
    <row r="413" spans="1:10" ht="23.25">
      <c r="A413" s="145"/>
      <c r="B413" s="147">
        <v>30</v>
      </c>
      <c r="C413" s="163">
        <v>85.0242</v>
      </c>
      <c r="D413" s="163">
        <v>85.0418</v>
      </c>
      <c r="E413" s="140">
        <f t="shared" si="18"/>
        <v>0.017600000000001614</v>
      </c>
      <c r="F413" s="190">
        <f t="shared" si="24"/>
        <v>52.76095689190483</v>
      </c>
      <c r="G413" s="140">
        <f t="shared" si="25"/>
        <v>333.58000000000004</v>
      </c>
      <c r="H413" s="147">
        <v>18</v>
      </c>
      <c r="I413" s="155">
        <v>897.46</v>
      </c>
      <c r="J413" s="155">
        <v>563.88</v>
      </c>
    </row>
    <row r="414" spans="1:10" ht="23.25">
      <c r="A414" s="145">
        <v>22452</v>
      </c>
      <c r="B414" s="147">
        <v>31</v>
      </c>
      <c r="C414" s="163">
        <v>84.8786</v>
      </c>
      <c r="D414" s="163">
        <v>85.2005</v>
      </c>
      <c r="E414" s="140">
        <f t="shared" si="18"/>
        <v>0.3218999999999994</v>
      </c>
      <c r="F414" s="190">
        <f t="shared" si="24"/>
        <v>999.0999099909973</v>
      </c>
      <c r="G414" s="140">
        <f t="shared" si="25"/>
        <v>322.19</v>
      </c>
      <c r="H414" s="147">
        <v>19</v>
      </c>
      <c r="I414" s="155">
        <v>706.13</v>
      </c>
      <c r="J414" s="155">
        <v>383.94</v>
      </c>
    </row>
    <row r="415" spans="1:10" ht="23.25">
      <c r="A415" s="145"/>
      <c r="B415" s="147">
        <v>32</v>
      </c>
      <c r="C415" s="163">
        <v>85.0528</v>
      </c>
      <c r="D415" s="163">
        <v>85.318</v>
      </c>
      <c r="E415" s="140">
        <f t="shared" si="18"/>
        <v>0.265199999999993</v>
      </c>
      <c r="F415" s="190">
        <f t="shared" si="24"/>
        <v>963.8028783253127</v>
      </c>
      <c r="G415" s="140">
        <f t="shared" si="25"/>
        <v>275.15999999999997</v>
      </c>
      <c r="H415" s="147">
        <v>20</v>
      </c>
      <c r="I415" s="155">
        <v>787.64</v>
      </c>
      <c r="J415" s="155">
        <v>512.48</v>
      </c>
    </row>
    <row r="416" spans="1:10" ht="23.25">
      <c r="A416" s="145"/>
      <c r="B416" s="147">
        <v>33</v>
      </c>
      <c r="C416" s="163">
        <v>86.0246</v>
      </c>
      <c r="D416" s="163">
        <v>86.3138</v>
      </c>
      <c r="E416" s="140">
        <f t="shared" si="18"/>
        <v>0.2891999999999939</v>
      </c>
      <c r="F416" s="190">
        <f t="shared" si="24"/>
        <v>1020.8980513978883</v>
      </c>
      <c r="G416" s="140">
        <f t="shared" si="25"/>
        <v>283.2800000000001</v>
      </c>
      <c r="H416" s="147">
        <v>21</v>
      </c>
      <c r="I416" s="155">
        <v>799.83</v>
      </c>
      <c r="J416" s="155">
        <v>516.55</v>
      </c>
    </row>
    <row r="417" spans="1:10" ht="23.25">
      <c r="A417" s="145">
        <v>22459</v>
      </c>
      <c r="B417" s="147">
        <v>34</v>
      </c>
      <c r="C417" s="163">
        <v>83.7528</v>
      </c>
      <c r="D417" s="163">
        <v>83.8613</v>
      </c>
      <c r="E417" s="140">
        <f t="shared" si="18"/>
        <v>0.10850000000000648</v>
      </c>
      <c r="F417" s="190">
        <f t="shared" si="24"/>
        <v>402.38836967811335</v>
      </c>
      <c r="G417" s="140">
        <f t="shared" si="25"/>
        <v>269.64</v>
      </c>
      <c r="H417" s="147">
        <v>22</v>
      </c>
      <c r="I417" s="155">
        <v>770.29</v>
      </c>
      <c r="J417" s="155">
        <v>500.65</v>
      </c>
    </row>
    <row r="418" spans="1:10" ht="23.25">
      <c r="A418" s="145"/>
      <c r="B418" s="147">
        <v>35</v>
      </c>
      <c r="C418" s="163">
        <v>85.031</v>
      </c>
      <c r="D418" s="163">
        <v>85.1297</v>
      </c>
      <c r="E418" s="140">
        <f t="shared" si="18"/>
        <v>0.09869999999999379</v>
      </c>
      <c r="F418" s="190">
        <f t="shared" si="24"/>
        <v>364.01858818320346</v>
      </c>
      <c r="G418" s="140">
        <f t="shared" si="25"/>
        <v>271.14</v>
      </c>
      <c r="H418" s="147">
        <v>23</v>
      </c>
      <c r="I418" s="155">
        <v>657.4</v>
      </c>
      <c r="J418" s="155">
        <v>386.26</v>
      </c>
    </row>
    <row r="419" spans="1:10" ht="23.25">
      <c r="A419" s="145"/>
      <c r="B419" s="147">
        <v>36</v>
      </c>
      <c r="C419" s="163">
        <v>84.5841</v>
      </c>
      <c r="D419" s="163">
        <v>84.6892</v>
      </c>
      <c r="E419" s="140">
        <f t="shared" si="18"/>
        <v>0.10509999999999309</v>
      </c>
      <c r="F419" s="190">
        <f t="shared" si="24"/>
        <v>409.2041738046764</v>
      </c>
      <c r="G419" s="140">
        <f t="shared" si="25"/>
        <v>256.84000000000003</v>
      </c>
      <c r="H419" s="147">
        <v>24</v>
      </c>
      <c r="I419" s="155">
        <v>812.98</v>
      </c>
      <c r="J419" s="155">
        <v>556.14</v>
      </c>
    </row>
    <row r="420" spans="1:10" ht="23.25">
      <c r="A420" s="145">
        <v>22482</v>
      </c>
      <c r="B420" s="147">
        <v>1</v>
      </c>
      <c r="C420" s="163">
        <v>85.4042</v>
      </c>
      <c r="D420" s="163">
        <v>85.4903</v>
      </c>
      <c r="E420" s="140">
        <f t="shared" si="18"/>
        <v>0.08610000000000184</v>
      </c>
      <c r="F420" s="190">
        <f t="shared" si="24"/>
        <v>307.7088024016362</v>
      </c>
      <c r="G420" s="140">
        <f t="shared" si="25"/>
        <v>279.81000000000006</v>
      </c>
      <c r="H420" s="147">
        <v>25</v>
      </c>
      <c r="I420" s="155">
        <v>816.07</v>
      </c>
      <c r="J420" s="155">
        <v>536.26</v>
      </c>
    </row>
    <row r="421" spans="1:10" ht="23.25">
      <c r="A421" s="145"/>
      <c r="B421" s="147">
        <v>2</v>
      </c>
      <c r="C421" s="163">
        <v>87.4744</v>
      </c>
      <c r="D421" s="163">
        <v>87.5785</v>
      </c>
      <c r="E421" s="140">
        <f t="shared" si="18"/>
        <v>0.10410000000000252</v>
      </c>
      <c r="F421" s="190">
        <f t="shared" si="24"/>
        <v>310.26466380544383</v>
      </c>
      <c r="G421" s="140">
        <f t="shared" si="25"/>
        <v>335.52</v>
      </c>
      <c r="H421" s="147">
        <v>26</v>
      </c>
      <c r="I421" s="155">
        <v>618.02</v>
      </c>
      <c r="J421" s="155">
        <v>282.5</v>
      </c>
    </row>
    <row r="422" spans="1:10" ht="23.25">
      <c r="A422" s="145"/>
      <c r="B422" s="147">
        <v>3</v>
      </c>
      <c r="C422" s="163">
        <v>85.8319</v>
      </c>
      <c r="D422" s="163">
        <v>85.9259</v>
      </c>
      <c r="E422" s="140">
        <f t="shared" si="18"/>
        <v>0.09399999999999409</v>
      </c>
      <c r="F422" s="190">
        <f t="shared" si="24"/>
        <v>319.412824085066</v>
      </c>
      <c r="G422" s="140">
        <f t="shared" si="25"/>
        <v>294.2900000000001</v>
      </c>
      <c r="H422" s="147">
        <v>27</v>
      </c>
      <c r="I422" s="155">
        <v>678.57</v>
      </c>
      <c r="J422" s="155">
        <v>384.28</v>
      </c>
    </row>
    <row r="423" spans="1:10" ht="23.25">
      <c r="A423" s="145">
        <v>22483</v>
      </c>
      <c r="B423" s="147">
        <v>4</v>
      </c>
      <c r="C423" s="163">
        <v>85.0536</v>
      </c>
      <c r="D423" s="163">
        <v>85.2753</v>
      </c>
      <c r="E423" s="140">
        <f t="shared" si="18"/>
        <v>0.22169999999999845</v>
      </c>
      <c r="F423" s="190">
        <f t="shared" si="24"/>
        <v>796.1360290156874</v>
      </c>
      <c r="G423" s="140">
        <f t="shared" si="25"/>
        <v>278.46999999999997</v>
      </c>
      <c r="H423" s="147">
        <v>28</v>
      </c>
      <c r="I423" s="155">
        <v>636.52</v>
      </c>
      <c r="J423" s="155">
        <v>358.05</v>
      </c>
    </row>
    <row r="424" spans="1:10" ht="23.25">
      <c r="A424" s="145"/>
      <c r="B424" s="147">
        <v>54</v>
      </c>
      <c r="C424" s="163">
        <v>85.043</v>
      </c>
      <c r="D424" s="163">
        <v>85.2864</v>
      </c>
      <c r="E424" s="140">
        <f t="shared" si="18"/>
        <v>0.24339999999999407</v>
      </c>
      <c r="F424" s="190">
        <f t="shared" si="24"/>
        <v>713.9714294095041</v>
      </c>
      <c r="G424" s="140">
        <f t="shared" si="25"/>
        <v>340.91</v>
      </c>
      <c r="H424" s="147">
        <v>29</v>
      </c>
      <c r="I424" s="155">
        <v>710.87</v>
      </c>
      <c r="J424" s="155">
        <v>369.96</v>
      </c>
    </row>
    <row r="425" spans="1:10" ht="23.25">
      <c r="A425" s="145"/>
      <c r="B425" s="147">
        <v>6</v>
      </c>
      <c r="C425" s="163">
        <v>87.3943</v>
      </c>
      <c r="D425" s="163">
        <v>87.6084</v>
      </c>
      <c r="E425" s="140">
        <f t="shared" si="18"/>
        <v>0.21410000000000196</v>
      </c>
      <c r="F425" s="190">
        <f t="shared" si="24"/>
        <v>674.3519480928594</v>
      </c>
      <c r="G425" s="140">
        <f t="shared" si="25"/>
        <v>317.49</v>
      </c>
      <c r="H425" s="147">
        <v>30</v>
      </c>
      <c r="I425" s="155">
        <v>671.38</v>
      </c>
      <c r="J425" s="155">
        <v>353.89</v>
      </c>
    </row>
    <row r="426" spans="1:10" ht="23.25">
      <c r="A426" s="145">
        <v>22484</v>
      </c>
      <c r="B426" s="147">
        <v>7</v>
      </c>
      <c r="C426" s="163">
        <v>86.4259</v>
      </c>
      <c r="D426" s="163">
        <v>86.6139</v>
      </c>
      <c r="E426" s="140">
        <f t="shared" si="18"/>
        <v>0.1880000000000024</v>
      </c>
      <c r="F426" s="190">
        <f t="shared" si="24"/>
        <v>639.4557823129333</v>
      </c>
      <c r="G426" s="140">
        <f t="shared" si="25"/>
        <v>294</v>
      </c>
      <c r="H426" s="147">
        <v>31</v>
      </c>
      <c r="I426" s="155">
        <v>642.77</v>
      </c>
      <c r="J426" s="155">
        <v>348.77</v>
      </c>
    </row>
    <row r="427" spans="1:10" ht="23.25">
      <c r="A427" s="145"/>
      <c r="B427" s="147">
        <v>8</v>
      </c>
      <c r="C427" s="163">
        <v>84.8073</v>
      </c>
      <c r="D427" s="163">
        <v>84.9923</v>
      </c>
      <c r="E427" s="140">
        <f t="shared" si="18"/>
        <v>0.18500000000000227</v>
      </c>
      <c r="F427" s="190">
        <f t="shared" si="24"/>
        <v>640.7148299508289</v>
      </c>
      <c r="G427" s="140">
        <f t="shared" si="25"/>
        <v>288.7399999999999</v>
      </c>
      <c r="H427" s="147">
        <v>32</v>
      </c>
      <c r="I427" s="155">
        <v>811.68</v>
      </c>
      <c r="J427" s="155">
        <v>522.94</v>
      </c>
    </row>
    <row r="428" spans="1:10" ht="23.25">
      <c r="A428" s="145"/>
      <c r="B428" s="147">
        <v>9</v>
      </c>
      <c r="C428" s="163">
        <v>87.6352</v>
      </c>
      <c r="D428" s="163">
        <v>87.7896</v>
      </c>
      <c r="E428" s="140">
        <f t="shared" si="18"/>
        <v>0.15439999999999543</v>
      </c>
      <c r="F428" s="190">
        <f t="shared" si="24"/>
        <v>516.1980542275264</v>
      </c>
      <c r="G428" s="140">
        <f t="shared" si="25"/>
        <v>299.11</v>
      </c>
      <c r="H428" s="147">
        <v>33</v>
      </c>
      <c r="I428" s="155">
        <v>790.71</v>
      </c>
      <c r="J428" s="155">
        <v>491.6</v>
      </c>
    </row>
    <row r="429" spans="1:10" ht="23.25">
      <c r="A429" s="145">
        <v>22496</v>
      </c>
      <c r="B429" s="147">
        <v>1</v>
      </c>
      <c r="C429" s="163">
        <v>85.4203</v>
      </c>
      <c r="D429" s="163">
        <v>85.4943</v>
      </c>
      <c r="E429" s="140">
        <f t="shared" si="18"/>
        <v>0.07399999999999807</v>
      </c>
      <c r="F429" s="190">
        <f t="shared" si="24"/>
        <v>233.90334102474338</v>
      </c>
      <c r="G429" s="140">
        <f t="shared" si="25"/>
        <v>316.37</v>
      </c>
      <c r="H429" s="147">
        <v>34</v>
      </c>
      <c r="I429" s="155">
        <v>793.48</v>
      </c>
      <c r="J429" s="155">
        <v>477.11</v>
      </c>
    </row>
    <row r="430" spans="1:10" ht="23.25">
      <c r="A430" s="145"/>
      <c r="B430" s="147">
        <v>2</v>
      </c>
      <c r="C430" s="163">
        <v>87.49</v>
      </c>
      <c r="D430" s="163">
        <v>87.5746</v>
      </c>
      <c r="E430" s="140">
        <f t="shared" si="18"/>
        <v>0.08460000000000889</v>
      </c>
      <c r="F430" s="190">
        <f t="shared" si="24"/>
        <v>249.81544367343537</v>
      </c>
      <c r="G430" s="140">
        <f t="shared" si="25"/>
        <v>338.65000000000003</v>
      </c>
      <c r="H430" s="147">
        <v>35</v>
      </c>
      <c r="I430" s="155">
        <v>678.19</v>
      </c>
      <c r="J430" s="155">
        <v>339.54</v>
      </c>
    </row>
    <row r="431" spans="1:10" ht="23.25">
      <c r="A431" s="145"/>
      <c r="B431" s="147">
        <v>3</v>
      </c>
      <c r="C431" s="163">
        <v>85.903</v>
      </c>
      <c r="D431" s="163">
        <v>85.9747</v>
      </c>
      <c r="E431" s="140">
        <f t="shared" si="18"/>
        <v>0.07169999999999277</v>
      </c>
      <c r="F431" s="190">
        <f t="shared" si="24"/>
        <v>233.9620178815923</v>
      </c>
      <c r="G431" s="140">
        <f t="shared" si="25"/>
        <v>306.46</v>
      </c>
      <c r="H431" s="147">
        <v>36</v>
      </c>
      <c r="I431" s="155">
        <v>648.28</v>
      </c>
      <c r="J431" s="155">
        <v>341.82</v>
      </c>
    </row>
    <row r="432" spans="1:10" ht="23.25">
      <c r="A432" s="145">
        <v>22511</v>
      </c>
      <c r="B432" s="147">
        <v>4</v>
      </c>
      <c r="C432" s="163">
        <v>85.075</v>
      </c>
      <c r="D432" s="163">
        <v>85.6032</v>
      </c>
      <c r="E432" s="140">
        <f t="shared" si="18"/>
        <v>0.5281999999999982</v>
      </c>
      <c r="F432" s="190">
        <f t="shared" si="24"/>
        <v>2068.209405223377</v>
      </c>
      <c r="G432" s="140">
        <f t="shared" si="25"/>
        <v>255.39</v>
      </c>
      <c r="H432" s="147">
        <v>37</v>
      </c>
      <c r="I432" s="155">
        <v>808.88</v>
      </c>
      <c r="J432" s="155">
        <v>553.49</v>
      </c>
    </row>
    <row r="433" spans="1:10" ht="23.25">
      <c r="A433" s="145"/>
      <c r="B433" s="147">
        <v>5</v>
      </c>
      <c r="C433" s="163">
        <v>85.0653</v>
      </c>
      <c r="D433" s="163">
        <v>85.7051</v>
      </c>
      <c r="E433" s="140">
        <f t="shared" si="18"/>
        <v>0.6398000000000081</v>
      </c>
      <c r="F433" s="190">
        <f t="shared" si="24"/>
        <v>2067.8064703791347</v>
      </c>
      <c r="G433" s="140">
        <f t="shared" si="25"/>
        <v>309.41</v>
      </c>
      <c r="H433" s="147">
        <v>38</v>
      </c>
      <c r="I433" s="155">
        <v>812.5</v>
      </c>
      <c r="J433" s="155">
        <v>503.09</v>
      </c>
    </row>
    <row r="434" spans="1:10" ht="23.25">
      <c r="A434" s="145"/>
      <c r="B434" s="147">
        <v>6</v>
      </c>
      <c r="C434" s="163">
        <v>87.4188</v>
      </c>
      <c r="D434" s="163">
        <v>87.887</v>
      </c>
      <c r="E434" s="140">
        <f t="shared" si="18"/>
        <v>0.46819999999999595</v>
      </c>
      <c r="F434" s="190">
        <f t="shared" si="24"/>
        <v>1624.9609551244087</v>
      </c>
      <c r="G434" s="140">
        <f t="shared" si="25"/>
        <v>288.13000000000005</v>
      </c>
      <c r="H434" s="147">
        <v>39</v>
      </c>
      <c r="I434" s="155">
        <v>647.83</v>
      </c>
      <c r="J434" s="155">
        <v>359.7</v>
      </c>
    </row>
    <row r="435" spans="1:10" ht="23.25">
      <c r="A435" s="145">
        <v>22520</v>
      </c>
      <c r="B435" s="147">
        <v>7</v>
      </c>
      <c r="C435" s="163">
        <v>86.475</v>
      </c>
      <c r="D435" s="163">
        <v>86.53</v>
      </c>
      <c r="E435" s="140">
        <f t="shared" si="18"/>
        <v>0.05500000000000682</v>
      </c>
      <c r="F435" s="190">
        <f t="shared" si="24"/>
        <v>179.86199679520854</v>
      </c>
      <c r="G435" s="140">
        <f t="shared" si="25"/>
        <v>305.79</v>
      </c>
      <c r="H435" s="147">
        <v>40</v>
      </c>
      <c r="I435" s="155">
        <v>789.97</v>
      </c>
      <c r="J435" s="155">
        <v>484.18</v>
      </c>
    </row>
    <row r="436" spans="1:10" ht="23.25">
      <c r="A436" s="145"/>
      <c r="B436" s="147">
        <v>8</v>
      </c>
      <c r="C436" s="163">
        <v>84.817</v>
      </c>
      <c r="D436" s="163">
        <v>84.8734</v>
      </c>
      <c r="E436" s="140">
        <f t="shared" si="18"/>
        <v>0.056400000000010664</v>
      </c>
      <c r="F436" s="190">
        <f t="shared" si="24"/>
        <v>180.56667200259534</v>
      </c>
      <c r="G436" s="140">
        <f t="shared" si="25"/>
        <v>312.3500000000001</v>
      </c>
      <c r="H436" s="147">
        <v>41</v>
      </c>
      <c r="I436" s="155">
        <v>785.69</v>
      </c>
      <c r="J436" s="155">
        <v>473.34</v>
      </c>
    </row>
    <row r="437" spans="1:10" ht="23.25">
      <c r="A437" s="145"/>
      <c r="B437" s="147">
        <v>9</v>
      </c>
      <c r="C437" s="163">
        <v>87.681</v>
      </c>
      <c r="D437" s="163">
        <v>87.7317</v>
      </c>
      <c r="E437" s="140">
        <f t="shared" si="18"/>
        <v>0.050700000000006185</v>
      </c>
      <c r="F437" s="190">
        <f t="shared" si="24"/>
        <v>173.9757051678203</v>
      </c>
      <c r="G437" s="140">
        <f t="shared" si="25"/>
        <v>291.41999999999996</v>
      </c>
      <c r="H437" s="147">
        <v>42</v>
      </c>
      <c r="I437" s="155">
        <v>846.5</v>
      </c>
      <c r="J437" s="155">
        <v>555.08</v>
      </c>
    </row>
    <row r="438" spans="1:10" ht="23.25">
      <c r="A438" s="145">
        <v>22535</v>
      </c>
      <c r="B438" s="147">
        <v>16</v>
      </c>
      <c r="C438" s="163">
        <v>86.1154</v>
      </c>
      <c r="D438" s="163">
        <v>86.4247</v>
      </c>
      <c r="E438" s="140">
        <f t="shared" si="18"/>
        <v>0.30930000000000746</v>
      </c>
      <c r="F438" s="190">
        <f t="shared" si="24"/>
        <v>1242.8175352594023</v>
      </c>
      <c r="G438" s="140">
        <f t="shared" si="25"/>
        <v>248.87</v>
      </c>
      <c r="H438" s="147">
        <v>43</v>
      </c>
      <c r="I438" s="155">
        <v>871.91</v>
      </c>
      <c r="J438" s="155">
        <v>623.04</v>
      </c>
    </row>
    <row r="439" spans="1:10" ht="23.25">
      <c r="A439" s="145"/>
      <c r="B439" s="147">
        <v>17</v>
      </c>
      <c r="C439" s="163">
        <v>87.2774</v>
      </c>
      <c r="D439" s="163">
        <v>87.6403</v>
      </c>
      <c r="E439" s="140">
        <f t="shared" si="18"/>
        <v>0.3628999999999962</v>
      </c>
      <c r="F439" s="190">
        <f t="shared" si="24"/>
        <v>1294.3610229339665</v>
      </c>
      <c r="G439" s="140">
        <f t="shared" si="25"/>
        <v>280.37</v>
      </c>
      <c r="H439" s="147">
        <v>44</v>
      </c>
      <c r="I439" s="155">
        <v>802.57</v>
      </c>
      <c r="J439" s="155">
        <v>522.2</v>
      </c>
    </row>
    <row r="440" spans="1:10" ht="23.25">
      <c r="A440" s="145"/>
      <c r="B440" s="147">
        <v>18</v>
      </c>
      <c r="C440" s="163">
        <v>85.2069</v>
      </c>
      <c r="D440" s="163">
        <v>85.5689</v>
      </c>
      <c r="E440" s="140">
        <f t="shared" si="18"/>
        <v>0.36199999999999477</v>
      </c>
      <c r="F440" s="190">
        <f t="shared" si="24"/>
        <v>1286.5164546165142</v>
      </c>
      <c r="G440" s="140">
        <f t="shared" si="25"/>
        <v>281.38</v>
      </c>
      <c r="H440" s="147">
        <v>45</v>
      </c>
      <c r="I440" s="155">
        <v>804.51</v>
      </c>
      <c r="J440" s="155">
        <v>523.13</v>
      </c>
    </row>
    <row r="441" spans="1:10" ht="23.25">
      <c r="A441" s="145">
        <v>22544</v>
      </c>
      <c r="B441" s="147">
        <v>19</v>
      </c>
      <c r="C441" s="163">
        <v>88.9504</v>
      </c>
      <c r="D441" s="163">
        <v>89.0727</v>
      </c>
      <c r="E441" s="140">
        <f t="shared" si="18"/>
        <v>0.12229999999999563</v>
      </c>
      <c r="F441" s="190">
        <f t="shared" si="24"/>
        <v>434.334824916527</v>
      </c>
      <c r="G441" s="140">
        <f t="shared" si="25"/>
        <v>281.5799999999999</v>
      </c>
      <c r="H441" s="147">
        <v>46</v>
      </c>
      <c r="I441" s="155">
        <v>819.67</v>
      </c>
      <c r="J441" s="155">
        <v>538.09</v>
      </c>
    </row>
    <row r="442" spans="1:10" ht="23.25">
      <c r="A442" s="145"/>
      <c r="B442" s="147">
        <v>20</v>
      </c>
      <c r="C442" s="163">
        <v>84.6501</v>
      </c>
      <c r="D442" s="163">
        <v>84.7769</v>
      </c>
      <c r="E442" s="140">
        <f t="shared" si="18"/>
        <v>0.1268000000000029</v>
      </c>
      <c r="F442" s="190">
        <f t="shared" si="24"/>
        <v>437.5884322048622</v>
      </c>
      <c r="G442" s="140">
        <f t="shared" si="25"/>
        <v>289.77</v>
      </c>
      <c r="H442" s="147">
        <v>47</v>
      </c>
      <c r="I442" s="155">
        <v>685.28</v>
      </c>
      <c r="J442" s="155">
        <v>395.51</v>
      </c>
    </row>
    <row r="443" spans="1:10" ht="23.25">
      <c r="A443" s="145"/>
      <c r="B443" s="147">
        <v>21</v>
      </c>
      <c r="C443" s="163">
        <v>86.3432</v>
      </c>
      <c r="D443" s="163">
        <v>86.4608</v>
      </c>
      <c r="E443" s="140">
        <f t="shared" si="18"/>
        <v>0.11760000000001014</v>
      </c>
      <c r="F443" s="190">
        <f t="shared" si="24"/>
        <v>415.4302670623503</v>
      </c>
      <c r="G443" s="140">
        <f t="shared" si="25"/>
        <v>283.08000000000004</v>
      </c>
      <c r="H443" s="147">
        <v>48</v>
      </c>
      <c r="I443" s="155">
        <v>798.1</v>
      </c>
      <c r="J443" s="155">
        <v>515.02</v>
      </c>
    </row>
    <row r="444" spans="1:10" ht="23.25">
      <c r="A444" s="145">
        <v>22548</v>
      </c>
      <c r="B444" s="147">
        <v>22</v>
      </c>
      <c r="C444" s="163">
        <v>85.1193</v>
      </c>
      <c r="D444" s="163">
        <v>85.1678</v>
      </c>
      <c r="E444" s="140">
        <f t="shared" si="18"/>
        <v>0.048500000000004206</v>
      </c>
      <c r="F444" s="190">
        <f t="shared" si="24"/>
        <v>159.131176586404</v>
      </c>
      <c r="G444" s="140">
        <f t="shared" si="25"/>
        <v>304.78</v>
      </c>
      <c r="H444" s="147">
        <v>49</v>
      </c>
      <c r="I444" s="155">
        <v>868.66</v>
      </c>
      <c r="J444" s="155">
        <v>563.88</v>
      </c>
    </row>
    <row r="445" spans="1:10" ht="23.25">
      <c r="A445" s="145"/>
      <c r="B445" s="147">
        <v>23</v>
      </c>
      <c r="C445" s="163">
        <v>87.6743</v>
      </c>
      <c r="D445" s="163">
        <v>87.7254</v>
      </c>
      <c r="E445" s="140">
        <f t="shared" si="18"/>
        <v>0.05109999999999104</v>
      </c>
      <c r="F445" s="190">
        <f t="shared" si="24"/>
        <v>179.79662925298567</v>
      </c>
      <c r="G445" s="140">
        <f t="shared" si="25"/>
        <v>284.2099999999999</v>
      </c>
      <c r="H445" s="147">
        <v>50</v>
      </c>
      <c r="I445" s="155">
        <v>856.81</v>
      </c>
      <c r="J445" s="155">
        <v>572.6</v>
      </c>
    </row>
    <row r="446" spans="1:10" ht="23.25">
      <c r="A446" s="145"/>
      <c r="B446" s="147">
        <v>24</v>
      </c>
      <c r="C446" s="163">
        <v>88.1279</v>
      </c>
      <c r="D446" s="163">
        <v>88.1931</v>
      </c>
      <c r="E446" s="140">
        <f t="shared" si="18"/>
        <v>0.06520000000000437</v>
      </c>
      <c r="F446" s="190">
        <f t="shared" si="24"/>
        <v>190.3371770544573</v>
      </c>
      <c r="G446" s="140">
        <f t="shared" si="25"/>
        <v>342.55000000000007</v>
      </c>
      <c r="H446" s="147">
        <v>51</v>
      </c>
      <c r="I446" s="155">
        <v>727.19</v>
      </c>
      <c r="J446" s="155">
        <v>384.64</v>
      </c>
    </row>
    <row r="447" spans="1:10" ht="23.25">
      <c r="A447" s="145">
        <v>22556</v>
      </c>
      <c r="B447" s="147">
        <v>1</v>
      </c>
      <c r="C447" s="163">
        <v>85.3747</v>
      </c>
      <c r="D447" s="163">
        <v>85.4316</v>
      </c>
      <c r="E447" s="140">
        <f t="shared" si="18"/>
        <v>0.05689999999999884</v>
      </c>
      <c r="F447" s="190">
        <f t="shared" si="24"/>
        <v>195.02330682752552</v>
      </c>
      <c r="G447" s="140">
        <f t="shared" si="25"/>
        <v>291.76</v>
      </c>
      <c r="H447" s="147">
        <v>52</v>
      </c>
      <c r="I447" s="155">
        <v>814.76</v>
      </c>
      <c r="J447" s="155">
        <v>523</v>
      </c>
    </row>
    <row r="448" spans="1:10" ht="23.25">
      <c r="A448" s="145"/>
      <c r="B448" s="147">
        <v>2</v>
      </c>
      <c r="C448" s="163">
        <v>87.4712</v>
      </c>
      <c r="D448" s="163">
        <v>87.5502</v>
      </c>
      <c r="E448" s="140">
        <f t="shared" si="18"/>
        <v>0.07900000000000773</v>
      </c>
      <c r="F448" s="190">
        <f t="shared" si="24"/>
        <v>248.45111174012558</v>
      </c>
      <c r="G448" s="140">
        <f t="shared" si="25"/>
        <v>317.96999999999997</v>
      </c>
      <c r="H448" s="147">
        <v>53</v>
      </c>
      <c r="I448" s="155">
        <v>623.9</v>
      </c>
      <c r="J448" s="155">
        <v>305.93</v>
      </c>
    </row>
    <row r="449" spans="1:10" ht="23.25">
      <c r="A449" s="145"/>
      <c r="B449" s="147">
        <v>3</v>
      </c>
      <c r="C449" s="163">
        <v>85.8875</v>
      </c>
      <c r="D449" s="163">
        <v>85.9505</v>
      </c>
      <c r="E449" s="140">
        <f t="shared" si="18"/>
        <v>0.06300000000000239</v>
      </c>
      <c r="F449" s="190">
        <f t="shared" si="24"/>
        <v>219.45866861741865</v>
      </c>
      <c r="G449" s="140">
        <f t="shared" si="25"/>
        <v>287.07000000000005</v>
      </c>
      <c r="H449" s="147">
        <v>54</v>
      </c>
      <c r="I449" s="155">
        <v>757.59</v>
      </c>
      <c r="J449" s="155">
        <v>470.52</v>
      </c>
    </row>
    <row r="450" spans="1:10" ht="23.25">
      <c r="A450" s="145">
        <v>22570</v>
      </c>
      <c r="B450" s="147">
        <v>4</v>
      </c>
      <c r="C450" s="163">
        <v>85.0207</v>
      </c>
      <c r="D450" s="163">
        <v>85.0495</v>
      </c>
      <c r="E450" s="140">
        <f t="shared" si="18"/>
        <v>0.028799999999989723</v>
      </c>
      <c r="F450" s="190">
        <f t="shared" si="24"/>
        <v>99.23506305557756</v>
      </c>
      <c r="G450" s="140">
        <f t="shared" si="25"/>
        <v>290.22</v>
      </c>
      <c r="H450" s="147">
        <v>55</v>
      </c>
      <c r="I450" s="155">
        <v>843.75</v>
      </c>
      <c r="J450" s="155">
        <v>553.53</v>
      </c>
    </row>
    <row r="451" spans="1:10" ht="23.25">
      <c r="A451" s="145"/>
      <c r="B451" s="147">
        <v>5</v>
      </c>
      <c r="C451" s="163">
        <v>85.0448</v>
      </c>
      <c r="D451" s="163">
        <v>85.0738</v>
      </c>
      <c r="E451" s="140">
        <f t="shared" si="18"/>
        <v>0.029000000000010573</v>
      </c>
      <c r="F451" s="190">
        <f t="shared" si="24"/>
        <v>88.80994671406435</v>
      </c>
      <c r="G451" s="140">
        <f t="shared" si="25"/>
        <v>326.53999999999996</v>
      </c>
      <c r="H451" s="147">
        <v>56</v>
      </c>
      <c r="I451" s="155">
        <v>668.31</v>
      </c>
      <c r="J451" s="155">
        <v>341.77</v>
      </c>
    </row>
    <row r="452" spans="1:10" ht="23.25">
      <c r="A452" s="145"/>
      <c r="B452" s="147">
        <v>6</v>
      </c>
      <c r="C452" s="163">
        <v>87.3777</v>
      </c>
      <c r="D452" s="163">
        <v>87.4161</v>
      </c>
      <c r="E452" s="140">
        <f t="shared" si="18"/>
        <v>0.03839999999999577</v>
      </c>
      <c r="F452" s="190">
        <f t="shared" si="24"/>
        <v>116.2262780350367</v>
      </c>
      <c r="G452" s="140">
        <f t="shared" si="25"/>
        <v>330.39</v>
      </c>
      <c r="H452" s="147">
        <v>57</v>
      </c>
      <c r="I452" s="155">
        <v>669.89</v>
      </c>
      <c r="J452" s="155">
        <v>339.5</v>
      </c>
    </row>
    <row r="453" spans="1:10" ht="23.25">
      <c r="A453" s="145">
        <v>22583</v>
      </c>
      <c r="B453" s="147">
        <v>7</v>
      </c>
      <c r="C453" s="163">
        <v>86.4422</v>
      </c>
      <c r="D453" s="163">
        <v>86.4818</v>
      </c>
      <c r="E453" s="140">
        <f t="shared" si="18"/>
        <v>0.039600000000007185</v>
      </c>
      <c r="F453" s="190">
        <f t="shared" si="24"/>
        <v>145.3051040252713</v>
      </c>
      <c r="G453" s="140">
        <f t="shared" si="25"/>
        <v>272.53</v>
      </c>
      <c r="H453" s="147">
        <v>58</v>
      </c>
      <c r="I453" s="155">
        <v>800.65</v>
      </c>
      <c r="J453" s="155">
        <v>528.12</v>
      </c>
    </row>
    <row r="454" spans="1:10" ht="23.25">
      <c r="A454" s="145"/>
      <c r="B454" s="147">
        <v>8</v>
      </c>
      <c r="C454" s="163">
        <v>84.7805</v>
      </c>
      <c r="D454" s="163">
        <v>84.8263</v>
      </c>
      <c r="E454" s="140">
        <f t="shared" si="18"/>
        <v>0.04579999999999984</v>
      </c>
      <c r="F454" s="190">
        <f t="shared" si="24"/>
        <v>153.88750755997526</v>
      </c>
      <c r="G454" s="140">
        <f t="shared" si="25"/>
        <v>297.62</v>
      </c>
      <c r="H454" s="147">
        <v>59</v>
      </c>
      <c r="I454" s="155">
        <v>835.29</v>
      </c>
      <c r="J454" s="155">
        <v>537.67</v>
      </c>
    </row>
    <row r="455" spans="1:10" ht="23.25">
      <c r="A455" s="145"/>
      <c r="B455" s="147">
        <v>9</v>
      </c>
      <c r="C455" s="163">
        <v>87.6644</v>
      </c>
      <c r="D455" s="163">
        <v>87.7163</v>
      </c>
      <c r="E455" s="140">
        <f t="shared" si="18"/>
        <v>0.05190000000000339</v>
      </c>
      <c r="F455" s="190">
        <f t="shared" si="24"/>
        <v>144.31900339247926</v>
      </c>
      <c r="G455" s="140">
        <f t="shared" si="25"/>
        <v>359.62</v>
      </c>
      <c r="H455" s="147">
        <v>60</v>
      </c>
      <c r="I455" s="155">
        <v>702.35</v>
      </c>
      <c r="J455" s="155">
        <v>342.73</v>
      </c>
    </row>
    <row r="456" spans="1:10" ht="23.25">
      <c r="A456" s="145">
        <v>22590</v>
      </c>
      <c r="B456" s="147">
        <v>1</v>
      </c>
      <c r="C456" s="163">
        <v>85.3918</v>
      </c>
      <c r="D456" s="163">
        <v>85.3935</v>
      </c>
      <c r="E456" s="140">
        <f t="shared" si="18"/>
        <v>0.0016999999999995907</v>
      </c>
      <c r="F456" s="190">
        <f t="shared" si="24"/>
        <v>6.31360023768696</v>
      </c>
      <c r="G456" s="140">
        <f t="shared" si="25"/>
        <v>269.26</v>
      </c>
      <c r="H456" s="147">
        <v>61</v>
      </c>
      <c r="I456" s="155">
        <v>842</v>
      </c>
      <c r="J456" s="155">
        <v>572.74</v>
      </c>
    </row>
    <row r="457" spans="1:10" ht="23.25">
      <c r="A457" s="145"/>
      <c r="B457" s="147">
        <v>2</v>
      </c>
      <c r="C457" s="163">
        <v>87.4647</v>
      </c>
      <c r="D457" s="163">
        <v>87.4648</v>
      </c>
      <c r="E457" s="140">
        <f t="shared" si="18"/>
        <v>0.00010000000000331966</v>
      </c>
      <c r="F457" s="190">
        <f t="shared" si="24"/>
        <v>0.36588489262493007</v>
      </c>
      <c r="G457" s="140">
        <f t="shared" si="25"/>
        <v>273.31000000000006</v>
      </c>
      <c r="H457" s="147">
        <v>62</v>
      </c>
      <c r="I457" s="155">
        <v>811.59</v>
      </c>
      <c r="J457" s="155">
        <v>538.28</v>
      </c>
    </row>
    <row r="458" spans="1:10" ht="23.25">
      <c r="A458" s="145"/>
      <c r="B458" s="147">
        <v>3</v>
      </c>
      <c r="C458" s="163">
        <v>85.8721</v>
      </c>
      <c r="D458" s="163">
        <v>85.8727</v>
      </c>
      <c r="E458" s="140">
        <f t="shared" si="18"/>
        <v>0.0005999999999914962</v>
      </c>
      <c r="F458" s="190">
        <f t="shared" si="24"/>
        <v>2.0144367970169426</v>
      </c>
      <c r="G458" s="140">
        <f t="shared" si="25"/>
        <v>297.84999999999997</v>
      </c>
      <c r="H458" s="147">
        <v>63</v>
      </c>
      <c r="I458" s="155">
        <v>693.54</v>
      </c>
      <c r="J458" s="155">
        <v>395.69</v>
      </c>
    </row>
    <row r="459" spans="1:10" ht="23.25">
      <c r="A459" s="145">
        <v>22604</v>
      </c>
      <c r="B459" s="147">
        <v>4</v>
      </c>
      <c r="C459" s="163">
        <v>85.0284</v>
      </c>
      <c r="D459" s="163">
        <v>85.0337</v>
      </c>
      <c r="E459" s="140">
        <f t="shared" si="18"/>
        <v>0.005299999999991201</v>
      </c>
      <c r="F459" s="190">
        <f t="shared" si="24"/>
        <v>16.812053925428078</v>
      </c>
      <c r="G459" s="140">
        <f t="shared" si="25"/>
        <v>315.24999999999994</v>
      </c>
      <c r="H459" s="147">
        <v>64</v>
      </c>
      <c r="I459" s="155">
        <v>751.81</v>
      </c>
      <c r="J459" s="155">
        <v>436.56</v>
      </c>
    </row>
    <row r="460" spans="1:10" ht="23.25">
      <c r="A460" s="145"/>
      <c r="B460" s="147">
        <v>5</v>
      </c>
      <c r="C460" s="163">
        <v>85.0465</v>
      </c>
      <c r="D460" s="163">
        <v>85.051</v>
      </c>
      <c r="E460" s="140">
        <f t="shared" si="18"/>
        <v>0.004500000000007276</v>
      </c>
      <c r="F460" s="190">
        <f aca="true" t="shared" si="26" ref="F460:F523">((10^6)*E460/G460)</f>
        <v>16.076021720517563</v>
      </c>
      <c r="G460" s="140">
        <f t="shared" si="25"/>
        <v>279.91999999999996</v>
      </c>
      <c r="H460" s="147">
        <v>65</v>
      </c>
      <c r="I460" s="155">
        <v>842.65</v>
      </c>
      <c r="J460" s="155">
        <v>562.73</v>
      </c>
    </row>
    <row r="461" spans="1:10" ht="23.25">
      <c r="A461" s="145"/>
      <c r="B461" s="147">
        <v>6</v>
      </c>
      <c r="C461" s="163">
        <v>87.3882</v>
      </c>
      <c r="D461" s="163">
        <v>87.3939</v>
      </c>
      <c r="E461" s="140">
        <f t="shared" si="18"/>
        <v>0.005700000000004479</v>
      </c>
      <c r="F461" s="190">
        <f t="shared" si="26"/>
        <v>18.87854800783122</v>
      </c>
      <c r="G461" s="140">
        <f t="shared" si="25"/>
        <v>301.92999999999995</v>
      </c>
      <c r="H461" s="147">
        <v>66</v>
      </c>
      <c r="I461" s="155">
        <v>856.89</v>
      </c>
      <c r="J461" s="155">
        <v>554.96</v>
      </c>
    </row>
    <row r="462" spans="1:10" ht="23.25">
      <c r="A462" s="145">
        <v>22611</v>
      </c>
      <c r="B462" s="147">
        <v>7</v>
      </c>
      <c r="C462" s="163">
        <v>86.4418</v>
      </c>
      <c r="D462" s="163">
        <v>86.4434</v>
      </c>
      <c r="E462" s="140">
        <f t="shared" si="18"/>
        <v>0.001599999999996271</v>
      </c>
      <c r="F462" s="190">
        <f t="shared" si="26"/>
        <v>5.000312519520817</v>
      </c>
      <c r="G462" s="140">
        <f t="shared" si="25"/>
        <v>319.98</v>
      </c>
      <c r="H462" s="147">
        <v>67</v>
      </c>
      <c r="I462" s="155">
        <v>672.99</v>
      </c>
      <c r="J462" s="155">
        <v>353.01</v>
      </c>
    </row>
    <row r="463" spans="1:10" ht="23.25">
      <c r="A463" s="145"/>
      <c r="B463" s="147">
        <v>8</v>
      </c>
      <c r="C463" s="163">
        <v>84.8139</v>
      </c>
      <c r="D463" s="163">
        <v>84.8166</v>
      </c>
      <c r="E463" s="140">
        <f t="shared" si="18"/>
        <v>0.0026999999999901547</v>
      </c>
      <c r="F463" s="190">
        <f t="shared" si="26"/>
        <v>10.018181143520295</v>
      </c>
      <c r="G463" s="140">
        <f t="shared" si="25"/>
        <v>269.51</v>
      </c>
      <c r="H463" s="147">
        <v>68</v>
      </c>
      <c r="I463" s="155">
        <v>820.85</v>
      </c>
      <c r="J463" s="155">
        <v>551.34</v>
      </c>
    </row>
    <row r="464" spans="1:10" ht="23.25">
      <c r="A464" s="145"/>
      <c r="B464" s="147">
        <v>9</v>
      </c>
      <c r="C464" s="163">
        <v>87.6346</v>
      </c>
      <c r="D464" s="163">
        <v>87.6352</v>
      </c>
      <c r="E464" s="140">
        <f t="shared" si="18"/>
        <v>0.0005999999999914962</v>
      </c>
      <c r="F464" s="190">
        <f t="shared" si="26"/>
        <v>2.059873661052926</v>
      </c>
      <c r="G464" s="140">
        <f t="shared" si="25"/>
        <v>291.28</v>
      </c>
      <c r="H464" s="147">
        <v>69</v>
      </c>
      <c r="I464" s="155">
        <v>748.79</v>
      </c>
      <c r="J464" s="155">
        <v>457.51</v>
      </c>
    </row>
    <row r="465" spans="1:10" ht="23.25">
      <c r="A465" s="145">
        <v>22621</v>
      </c>
      <c r="B465" s="147">
        <v>28</v>
      </c>
      <c r="C465" s="163">
        <v>87.269</v>
      </c>
      <c r="D465" s="163">
        <v>87.2727</v>
      </c>
      <c r="E465" s="140">
        <f t="shared" si="18"/>
        <v>0.0036999999999949296</v>
      </c>
      <c r="F465" s="190">
        <f t="shared" si="26"/>
        <v>11.0997780044247</v>
      </c>
      <c r="G465" s="140">
        <f t="shared" si="25"/>
        <v>333.34000000000003</v>
      </c>
      <c r="H465" s="147">
        <v>70</v>
      </c>
      <c r="I465" s="155">
        <v>678.59</v>
      </c>
      <c r="J465" s="155">
        <v>345.25</v>
      </c>
    </row>
    <row r="466" spans="1:10" ht="23.25">
      <c r="A466" s="145"/>
      <c r="B466" s="147">
        <v>29</v>
      </c>
      <c r="C466" s="163">
        <v>85.2895</v>
      </c>
      <c r="D466" s="163">
        <v>85.2934</v>
      </c>
      <c r="E466" s="140">
        <f t="shared" si="18"/>
        <v>0.003900000000001569</v>
      </c>
      <c r="F466" s="190">
        <f t="shared" si="26"/>
        <v>13.030404276650748</v>
      </c>
      <c r="G466" s="140">
        <f t="shared" si="25"/>
        <v>299.3</v>
      </c>
      <c r="H466" s="147">
        <v>71</v>
      </c>
      <c r="I466" s="155">
        <v>607.39</v>
      </c>
      <c r="J466" s="155">
        <v>308.09</v>
      </c>
    </row>
    <row r="467" spans="1:10" ht="23.25">
      <c r="A467" s="145"/>
      <c r="B467" s="147">
        <v>30</v>
      </c>
      <c r="C467" s="163">
        <v>85.0023</v>
      </c>
      <c r="D467" s="163">
        <v>85.0033</v>
      </c>
      <c r="E467" s="140">
        <f t="shared" si="18"/>
        <v>0.000999999999990564</v>
      </c>
      <c r="F467" s="190">
        <f t="shared" si="26"/>
        <v>3.4550668555110535</v>
      </c>
      <c r="G467" s="140">
        <f t="shared" si="25"/>
        <v>289.42999999999995</v>
      </c>
      <c r="H467" s="147">
        <v>72</v>
      </c>
      <c r="I467" s="155">
        <v>787.53</v>
      </c>
      <c r="J467" s="155">
        <v>498.1</v>
      </c>
    </row>
    <row r="468" spans="1:10" ht="23.25">
      <c r="A468" s="145">
        <v>22632</v>
      </c>
      <c r="B468" s="147">
        <v>31</v>
      </c>
      <c r="C468" s="163">
        <v>84.8794</v>
      </c>
      <c r="D468" s="163">
        <v>84.8815</v>
      </c>
      <c r="E468" s="140">
        <f t="shared" si="18"/>
        <v>0.0020999999999986585</v>
      </c>
      <c r="F468" s="190">
        <f t="shared" si="26"/>
        <v>6.592371684189791</v>
      </c>
      <c r="G468" s="140">
        <f t="shared" si="25"/>
        <v>318.55000000000007</v>
      </c>
      <c r="H468" s="147">
        <v>73</v>
      </c>
      <c r="I468" s="155">
        <v>784.19</v>
      </c>
      <c r="J468" s="155">
        <v>465.64</v>
      </c>
    </row>
    <row r="469" spans="1:10" ht="23.25">
      <c r="A469" s="145"/>
      <c r="B469" s="147">
        <v>32</v>
      </c>
      <c r="C469" s="163">
        <v>85.0246</v>
      </c>
      <c r="D469" s="163">
        <v>85.0291</v>
      </c>
      <c r="E469" s="140">
        <f t="shared" si="18"/>
        <v>0.004499999999993065</v>
      </c>
      <c r="F469" s="190">
        <f t="shared" si="26"/>
        <v>13.824884792605422</v>
      </c>
      <c r="G469" s="140">
        <f t="shared" si="25"/>
        <v>325.5</v>
      </c>
      <c r="H469" s="147">
        <v>74</v>
      </c>
      <c r="I469" s="155">
        <v>735.74</v>
      </c>
      <c r="J469" s="155">
        <v>410.24</v>
      </c>
    </row>
    <row r="470" spans="1:10" ht="23.25">
      <c r="A470" s="145"/>
      <c r="B470" s="147">
        <v>33</v>
      </c>
      <c r="C470" s="163">
        <v>86.0109</v>
      </c>
      <c r="D470" s="163">
        <v>86.0135</v>
      </c>
      <c r="E470" s="140">
        <f t="shared" si="18"/>
        <v>0.002599999999986835</v>
      </c>
      <c r="F470" s="190">
        <f t="shared" si="26"/>
        <v>8.318669012915803</v>
      </c>
      <c r="G470" s="140">
        <f t="shared" si="25"/>
        <v>312.55000000000007</v>
      </c>
      <c r="H470" s="147">
        <v>75</v>
      </c>
      <c r="I470" s="155">
        <v>698.7</v>
      </c>
      <c r="J470" s="155">
        <v>386.15</v>
      </c>
    </row>
    <row r="471" spans="1:10" ht="23.25">
      <c r="A471" s="145">
        <v>22639</v>
      </c>
      <c r="B471" s="147">
        <v>34</v>
      </c>
      <c r="C471" s="163">
        <v>83.7605</v>
      </c>
      <c r="D471" s="163">
        <v>83.7605</v>
      </c>
      <c r="E471" s="140">
        <f t="shared" si="18"/>
        <v>0</v>
      </c>
      <c r="F471" s="190">
        <f t="shared" si="26"/>
        <v>0</v>
      </c>
      <c r="G471" s="140">
        <f t="shared" si="25"/>
        <v>343.62</v>
      </c>
      <c r="H471" s="147">
        <v>76</v>
      </c>
      <c r="I471" s="155">
        <v>711.9</v>
      </c>
      <c r="J471" s="155">
        <v>368.28</v>
      </c>
    </row>
    <row r="472" spans="1:10" ht="23.25">
      <c r="A472" s="145"/>
      <c r="B472" s="147">
        <v>35</v>
      </c>
      <c r="C472" s="163">
        <v>85.046</v>
      </c>
      <c r="D472" s="163">
        <v>85.046</v>
      </c>
      <c r="E472" s="140">
        <f t="shared" si="18"/>
        <v>0</v>
      </c>
      <c r="F472" s="190">
        <f t="shared" si="26"/>
        <v>0</v>
      </c>
      <c r="G472" s="140">
        <f t="shared" si="25"/>
        <v>336.93</v>
      </c>
      <c r="H472" s="147">
        <v>77</v>
      </c>
      <c r="I472" s="155">
        <v>698.26</v>
      </c>
      <c r="J472" s="155">
        <v>361.33</v>
      </c>
    </row>
    <row r="473" spans="1:10" ht="23.25">
      <c r="A473" s="145"/>
      <c r="B473" s="147">
        <v>36</v>
      </c>
      <c r="C473" s="163">
        <v>84.605</v>
      </c>
      <c r="D473" s="163">
        <v>84.6072</v>
      </c>
      <c r="E473" s="140">
        <f t="shared" si="18"/>
        <v>0.002200000000001978</v>
      </c>
      <c r="F473" s="190">
        <f t="shared" si="26"/>
        <v>6.910415881398348</v>
      </c>
      <c r="G473" s="140">
        <f t="shared" si="25"/>
        <v>318.36</v>
      </c>
      <c r="H473" s="147">
        <v>78</v>
      </c>
      <c r="I473" s="155">
        <v>678.33</v>
      </c>
      <c r="J473" s="155">
        <v>359.97</v>
      </c>
    </row>
    <row r="474" spans="1:10" ht="23.25">
      <c r="A474" s="145">
        <v>22653</v>
      </c>
      <c r="B474" s="147">
        <v>10</v>
      </c>
      <c r="C474" s="163">
        <v>85.053</v>
      </c>
      <c r="D474" s="163">
        <v>85.0577</v>
      </c>
      <c r="E474" s="140">
        <f t="shared" si="18"/>
        <v>0.004699999999999704</v>
      </c>
      <c r="F474" s="190">
        <f t="shared" si="26"/>
        <v>15.375556137135906</v>
      </c>
      <c r="G474" s="140">
        <f t="shared" si="25"/>
        <v>305.68000000000006</v>
      </c>
      <c r="H474" s="147">
        <v>79</v>
      </c>
      <c r="I474" s="155">
        <v>826.94</v>
      </c>
      <c r="J474" s="155">
        <v>521.26</v>
      </c>
    </row>
    <row r="475" spans="1:10" ht="23.25">
      <c r="A475" s="145"/>
      <c r="B475" s="147">
        <v>11</v>
      </c>
      <c r="C475" s="163">
        <v>86.1038</v>
      </c>
      <c r="D475" s="163">
        <v>86.107</v>
      </c>
      <c r="E475" s="140">
        <f t="shared" si="18"/>
        <v>0.003199999999992542</v>
      </c>
      <c r="F475" s="190">
        <f t="shared" si="26"/>
        <v>11.994002998472798</v>
      </c>
      <c r="G475" s="140">
        <f t="shared" si="25"/>
        <v>266.79999999999995</v>
      </c>
      <c r="H475" s="147">
        <v>80</v>
      </c>
      <c r="I475" s="155">
        <v>800.05</v>
      </c>
      <c r="J475" s="155">
        <v>533.25</v>
      </c>
    </row>
    <row r="476" spans="1:10" ht="23.25">
      <c r="A476" s="145"/>
      <c r="B476" s="147">
        <v>12</v>
      </c>
      <c r="C476" s="163">
        <v>84.8526</v>
      </c>
      <c r="D476" s="163">
        <v>84.8538</v>
      </c>
      <c r="E476" s="140">
        <f t="shared" si="18"/>
        <v>0.0012000000000114142</v>
      </c>
      <c r="F476" s="190">
        <f t="shared" si="26"/>
        <v>4.536004536047682</v>
      </c>
      <c r="G476" s="140">
        <f t="shared" si="25"/>
        <v>264.54999999999995</v>
      </c>
      <c r="H476" s="147">
        <v>81</v>
      </c>
      <c r="I476" s="155">
        <v>809.8</v>
      </c>
      <c r="J476" s="155">
        <v>545.25</v>
      </c>
    </row>
    <row r="477" spans="1:10" ht="23.25">
      <c r="A477" s="145">
        <v>22667</v>
      </c>
      <c r="B477" s="147">
        <v>13</v>
      </c>
      <c r="C477" s="163">
        <v>86.7423</v>
      </c>
      <c r="D477" s="163">
        <v>86.7445</v>
      </c>
      <c r="E477" s="140">
        <f t="shared" si="18"/>
        <v>0.002200000000001978</v>
      </c>
      <c r="F477" s="190">
        <f t="shared" si="26"/>
        <v>4.301832189440915</v>
      </c>
      <c r="G477" s="140">
        <f t="shared" si="25"/>
        <v>511.40999999999997</v>
      </c>
      <c r="H477" s="147">
        <v>82</v>
      </c>
      <c r="I477" s="155">
        <v>858.26</v>
      </c>
      <c r="J477" s="155">
        <v>346.85</v>
      </c>
    </row>
    <row r="478" spans="1:10" ht="23.25">
      <c r="A478" s="145"/>
      <c r="B478" s="147">
        <v>14</v>
      </c>
      <c r="C478" s="163">
        <v>85.9665</v>
      </c>
      <c r="D478" s="163">
        <v>85.9704</v>
      </c>
      <c r="E478" s="140">
        <f t="shared" si="18"/>
        <v>0.003900000000001569</v>
      </c>
      <c r="F478" s="190">
        <f t="shared" si="26"/>
        <v>13.414508306681691</v>
      </c>
      <c r="G478" s="140">
        <f t="shared" si="25"/>
        <v>290.7300000000001</v>
      </c>
      <c r="H478" s="147">
        <v>83</v>
      </c>
      <c r="I478" s="155">
        <v>648.94</v>
      </c>
      <c r="J478" s="155">
        <v>358.21</v>
      </c>
    </row>
    <row r="479" spans="1:10" ht="23.25">
      <c r="A479" s="145"/>
      <c r="B479" s="147">
        <v>15</v>
      </c>
      <c r="C479" s="163">
        <v>87.0226</v>
      </c>
      <c r="D479" s="163">
        <v>87.0284</v>
      </c>
      <c r="E479" s="140">
        <f t="shared" si="18"/>
        <v>0.005800000000007799</v>
      </c>
      <c r="F479" s="190">
        <f t="shared" si="26"/>
        <v>19.864374272237136</v>
      </c>
      <c r="G479" s="140">
        <f t="shared" si="25"/>
        <v>291.98</v>
      </c>
      <c r="H479" s="147">
        <v>84</v>
      </c>
      <c r="I479" s="155">
        <v>646.37</v>
      </c>
      <c r="J479" s="155">
        <v>354.39</v>
      </c>
    </row>
    <row r="480" spans="1:10" ht="23.25">
      <c r="A480" s="145">
        <v>22309</v>
      </c>
      <c r="B480" s="147">
        <v>16</v>
      </c>
      <c r="C480" s="163">
        <v>86.1444</v>
      </c>
      <c r="D480" s="163">
        <v>86.1478</v>
      </c>
      <c r="E480" s="140">
        <f t="shared" si="18"/>
        <v>0.0033999999999991815</v>
      </c>
      <c r="F480" s="190">
        <f t="shared" si="26"/>
        <v>12.412383177567108</v>
      </c>
      <c r="G480" s="140">
        <f t="shared" si="25"/>
        <v>273.91999999999996</v>
      </c>
      <c r="H480" s="147">
        <v>85</v>
      </c>
      <c r="I480" s="155">
        <v>797.3</v>
      </c>
      <c r="J480" s="155">
        <v>523.38</v>
      </c>
    </row>
    <row r="481" spans="1:10" ht="23.25">
      <c r="A481" s="145"/>
      <c r="B481" s="147">
        <v>17</v>
      </c>
      <c r="C481" s="163">
        <v>87.1996</v>
      </c>
      <c r="D481" s="163">
        <v>87.211</v>
      </c>
      <c r="E481" s="140">
        <f t="shared" si="18"/>
        <v>0.011399999999994748</v>
      </c>
      <c r="F481" s="190">
        <f t="shared" si="26"/>
        <v>40.23860788533671</v>
      </c>
      <c r="G481" s="140">
        <f t="shared" si="25"/>
        <v>283.31000000000006</v>
      </c>
      <c r="H481" s="147">
        <v>86</v>
      </c>
      <c r="I481" s="155">
        <v>832.7</v>
      </c>
      <c r="J481" s="155">
        <v>549.39</v>
      </c>
    </row>
    <row r="482" spans="1:10" ht="23.25">
      <c r="A482" s="145"/>
      <c r="B482" s="147">
        <v>18</v>
      </c>
      <c r="C482" s="163">
        <v>85.1467</v>
      </c>
      <c r="D482" s="163">
        <v>85.1487</v>
      </c>
      <c r="E482" s="140">
        <f t="shared" si="18"/>
        <v>0.0020000000000095497</v>
      </c>
      <c r="F482" s="190">
        <f t="shared" si="26"/>
        <v>6.432729728891158</v>
      </c>
      <c r="G482" s="140">
        <f t="shared" si="25"/>
        <v>310.90999999999997</v>
      </c>
      <c r="H482" s="147">
        <v>87</v>
      </c>
      <c r="I482" s="155">
        <v>755.06</v>
      </c>
      <c r="J482" s="155">
        <v>444.15</v>
      </c>
    </row>
    <row r="483" spans="1:10" ht="23.25">
      <c r="A483" s="145">
        <v>22681</v>
      </c>
      <c r="B483" s="147">
        <v>31</v>
      </c>
      <c r="C483" s="163">
        <v>84.8759</v>
      </c>
      <c r="D483" s="163">
        <v>84.8858</v>
      </c>
      <c r="E483" s="140">
        <f t="shared" si="18"/>
        <v>0.009900000000001796</v>
      </c>
      <c r="F483" s="190">
        <f t="shared" si="26"/>
        <v>33.617440320560284</v>
      </c>
      <c r="G483" s="140">
        <f t="shared" si="25"/>
        <v>294.48999999999995</v>
      </c>
      <c r="H483" s="147">
        <v>88</v>
      </c>
      <c r="I483" s="155">
        <v>643.53</v>
      </c>
      <c r="J483" s="155">
        <v>349.04</v>
      </c>
    </row>
    <row r="484" spans="1:10" ht="23.25">
      <c r="A484" s="145"/>
      <c r="B484" s="147">
        <v>32</v>
      </c>
      <c r="C484" s="163">
        <v>85.002</v>
      </c>
      <c r="D484" s="163">
        <v>85.0138</v>
      </c>
      <c r="E484" s="140">
        <f t="shared" si="18"/>
        <v>0.011800000000008026</v>
      </c>
      <c r="F484" s="190">
        <f t="shared" si="26"/>
        <v>35.989874035465355</v>
      </c>
      <c r="G484" s="140">
        <f t="shared" si="25"/>
        <v>327.87</v>
      </c>
      <c r="H484" s="147">
        <v>89</v>
      </c>
      <c r="I484" s="155">
        <v>658.1</v>
      </c>
      <c r="J484" s="155">
        <v>330.23</v>
      </c>
    </row>
    <row r="485" spans="1:10" ht="23.25">
      <c r="A485" s="145"/>
      <c r="B485" s="147">
        <v>33</v>
      </c>
      <c r="C485" s="163">
        <v>86.0054</v>
      </c>
      <c r="D485" s="163">
        <v>86.0101</v>
      </c>
      <c r="E485" s="140">
        <f t="shared" si="18"/>
        <v>0.004699999999999704</v>
      </c>
      <c r="F485" s="190">
        <f t="shared" si="26"/>
        <v>17.204143636296</v>
      </c>
      <c r="G485" s="140">
        <f t="shared" si="25"/>
        <v>273.19</v>
      </c>
      <c r="H485" s="147">
        <v>90</v>
      </c>
      <c r="I485" s="155">
        <v>779.88</v>
      </c>
      <c r="J485" s="155">
        <v>506.69</v>
      </c>
    </row>
    <row r="486" spans="1:10" ht="23.25">
      <c r="A486" s="145">
        <v>22702</v>
      </c>
      <c r="B486" s="147">
        <v>34</v>
      </c>
      <c r="C486" s="163">
        <v>83.7427</v>
      </c>
      <c r="D486" s="163">
        <v>83.7484</v>
      </c>
      <c r="E486" s="140">
        <f t="shared" si="18"/>
        <v>0.005700000000004479</v>
      </c>
      <c r="F486" s="190">
        <f t="shared" si="26"/>
        <v>19.179004037700132</v>
      </c>
      <c r="G486" s="140">
        <f t="shared" si="25"/>
        <v>297.2</v>
      </c>
      <c r="H486" s="147">
        <v>91</v>
      </c>
      <c r="I486" s="155">
        <v>671.54</v>
      </c>
      <c r="J486" s="155">
        <v>374.34</v>
      </c>
    </row>
    <row r="487" spans="1:10" ht="23.25">
      <c r="A487" s="145"/>
      <c r="B487" s="147">
        <v>35</v>
      </c>
      <c r="C487" s="163">
        <v>85.0125</v>
      </c>
      <c r="D487" s="163">
        <v>85.0254</v>
      </c>
      <c r="E487" s="140">
        <f t="shared" si="18"/>
        <v>0.01290000000000191</v>
      </c>
      <c r="F487" s="190">
        <f t="shared" si="26"/>
        <v>37.272464605610836</v>
      </c>
      <c r="G487" s="140">
        <f t="shared" si="25"/>
        <v>346.1</v>
      </c>
      <c r="H487" s="147">
        <v>92</v>
      </c>
      <c r="I487" s="155">
        <v>715.73</v>
      </c>
      <c r="J487" s="155">
        <v>369.63</v>
      </c>
    </row>
    <row r="488" spans="1:10" ht="23.25">
      <c r="A488" s="145"/>
      <c r="B488" s="147">
        <v>36</v>
      </c>
      <c r="C488" s="163">
        <v>84.6125</v>
      </c>
      <c r="D488" s="163">
        <v>84.6211</v>
      </c>
      <c r="E488" s="140">
        <f t="shared" si="18"/>
        <v>0.008600000000001273</v>
      </c>
      <c r="F488" s="190">
        <f t="shared" si="26"/>
        <v>31.596737453160685</v>
      </c>
      <c r="G488" s="140">
        <f t="shared" si="25"/>
        <v>272.17999999999995</v>
      </c>
      <c r="H488" s="147">
        <v>93</v>
      </c>
      <c r="I488" s="155">
        <v>787.04</v>
      </c>
      <c r="J488" s="155">
        <v>514.86</v>
      </c>
    </row>
    <row r="489" spans="1:10" ht="23.25">
      <c r="A489" s="145">
        <v>22710</v>
      </c>
      <c r="B489" s="147">
        <v>13</v>
      </c>
      <c r="C489" s="163">
        <v>86.7538</v>
      </c>
      <c r="D489" s="163">
        <v>86.7604</v>
      </c>
      <c r="E489" s="140">
        <f t="shared" si="18"/>
        <v>0.0066000000000059345</v>
      </c>
      <c r="F489" s="190">
        <f t="shared" si="26"/>
        <v>22.749207224617177</v>
      </c>
      <c r="G489" s="140">
        <f t="shared" si="25"/>
        <v>290.11999999999995</v>
      </c>
      <c r="H489" s="147">
        <v>94</v>
      </c>
      <c r="I489" s="155">
        <v>712.28</v>
      </c>
      <c r="J489" s="155">
        <v>422.16</v>
      </c>
    </row>
    <row r="490" spans="1:10" ht="23.25">
      <c r="A490" s="145"/>
      <c r="B490" s="147">
        <v>14</v>
      </c>
      <c r="C490" s="163">
        <v>85.9631</v>
      </c>
      <c r="D490" s="163">
        <v>85.9635</v>
      </c>
      <c r="E490" s="140">
        <f t="shared" si="18"/>
        <v>0.00039999999999906777</v>
      </c>
      <c r="F490" s="190">
        <f t="shared" si="26"/>
        <v>1.5523129462863539</v>
      </c>
      <c r="G490" s="140">
        <f t="shared" si="25"/>
        <v>257.68000000000006</v>
      </c>
      <c r="H490" s="147">
        <v>95</v>
      </c>
      <c r="I490" s="155">
        <v>776.58</v>
      </c>
      <c r="J490" s="155">
        <v>518.9</v>
      </c>
    </row>
    <row r="491" spans="1:10" ht="23.25">
      <c r="A491" s="145"/>
      <c r="B491" s="147">
        <v>15</v>
      </c>
      <c r="C491" s="163">
        <v>87.0156</v>
      </c>
      <c r="D491" s="163">
        <v>87.0205</v>
      </c>
      <c r="E491" s="140">
        <f t="shared" si="18"/>
        <v>0.004899999999992133</v>
      </c>
      <c r="F491" s="190">
        <f t="shared" si="26"/>
        <v>18.004115226308546</v>
      </c>
      <c r="G491" s="140">
        <f t="shared" si="25"/>
        <v>272.15999999999997</v>
      </c>
      <c r="H491" s="147">
        <v>96</v>
      </c>
      <c r="I491" s="155">
        <v>801.63</v>
      </c>
      <c r="J491" s="155">
        <v>529.47</v>
      </c>
    </row>
    <row r="492" spans="1:10" ht="23.25">
      <c r="A492" s="145">
        <v>22724</v>
      </c>
      <c r="B492" s="147">
        <v>16</v>
      </c>
      <c r="C492" s="163">
        <v>86.1542</v>
      </c>
      <c r="D492" s="163">
        <v>86.1557</v>
      </c>
      <c r="E492" s="140">
        <f t="shared" si="18"/>
        <v>0.0014999999999929514</v>
      </c>
      <c r="F492" s="190">
        <f t="shared" si="26"/>
        <v>5.080096183130529</v>
      </c>
      <c r="G492" s="140">
        <f t="shared" si="25"/>
        <v>295.27000000000004</v>
      </c>
      <c r="H492" s="147">
        <v>97</v>
      </c>
      <c r="I492" s="155">
        <v>786.45</v>
      </c>
      <c r="J492" s="155">
        <v>491.18</v>
      </c>
    </row>
    <row r="493" spans="1:10" ht="23.25">
      <c r="A493" s="145"/>
      <c r="B493" s="147">
        <v>17</v>
      </c>
      <c r="C493" s="163">
        <v>87.246</v>
      </c>
      <c r="D493" s="163">
        <v>87.2465</v>
      </c>
      <c r="E493" s="140">
        <f t="shared" si="18"/>
        <v>0.0005000000000023874</v>
      </c>
      <c r="F493" s="190">
        <f t="shared" si="26"/>
        <v>1.9033842171471596</v>
      </c>
      <c r="G493" s="140">
        <f t="shared" si="25"/>
        <v>262.69000000000005</v>
      </c>
      <c r="H493" s="147">
        <v>98</v>
      </c>
      <c r="I493" s="155">
        <v>828.85</v>
      </c>
      <c r="J493" s="155">
        <v>566.16</v>
      </c>
    </row>
    <row r="494" spans="1:10" ht="24" thickBot="1">
      <c r="A494" s="244"/>
      <c r="B494" s="245">
        <v>18</v>
      </c>
      <c r="C494" s="246">
        <v>85.1871</v>
      </c>
      <c r="D494" s="246">
        <v>85.1875</v>
      </c>
      <c r="E494" s="247">
        <f t="shared" si="18"/>
        <v>0.00039999999999906777</v>
      </c>
      <c r="F494" s="248">
        <f t="shared" si="26"/>
        <v>1.6724505581764764</v>
      </c>
      <c r="G494" s="247">
        <f t="shared" si="25"/>
        <v>239.16999999999996</v>
      </c>
      <c r="H494" s="245">
        <v>99</v>
      </c>
      <c r="I494" s="249">
        <v>781.04</v>
      </c>
      <c r="J494" s="249">
        <v>541.87</v>
      </c>
    </row>
    <row r="495" spans="1:10" ht="23.25">
      <c r="A495" s="201"/>
      <c r="B495" s="202"/>
      <c r="C495" s="203"/>
      <c r="D495" s="203"/>
      <c r="E495" s="243"/>
      <c r="F495" s="205" t="e">
        <f t="shared" si="26"/>
        <v>#DIV/0!</v>
      </c>
      <c r="G495" s="243"/>
      <c r="H495" s="243"/>
      <c r="I495" s="207"/>
      <c r="J495" s="207"/>
    </row>
    <row r="496" spans="1:10" ht="23.25">
      <c r="A496" s="145"/>
      <c r="B496" s="147"/>
      <c r="C496" s="163"/>
      <c r="D496" s="163"/>
      <c r="E496" s="140"/>
      <c r="F496" s="190" t="e">
        <f t="shared" si="26"/>
        <v>#DIV/0!</v>
      </c>
      <c r="G496" s="140"/>
      <c r="H496" s="140"/>
      <c r="I496" s="155"/>
      <c r="J496" s="155"/>
    </row>
    <row r="497" spans="1:10" ht="23.25">
      <c r="A497" s="145"/>
      <c r="B497" s="147"/>
      <c r="C497" s="163"/>
      <c r="D497" s="163"/>
      <c r="E497" s="140"/>
      <c r="F497" s="190" t="e">
        <f t="shared" si="26"/>
        <v>#DIV/0!</v>
      </c>
      <c r="G497" s="140"/>
      <c r="H497" s="140"/>
      <c r="I497" s="155"/>
      <c r="J497" s="155"/>
    </row>
    <row r="498" spans="1:10" ht="23.25">
      <c r="A498" s="145"/>
      <c r="B498" s="147"/>
      <c r="C498" s="163"/>
      <c r="D498" s="163"/>
      <c r="E498" s="140"/>
      <c r="F498" s="190" t="e">
        <f t="shared" si="26"/>
        <v>#DIV/0!</v>
      </c>
      <c r="G498" s="140"/>
      <c r="H498" s="140"/>
      <c r="I498" s="155"/>
      <c r="J498" s="155"/>
    </row>
    <row r="499" spans="1:10" ht="23.25">
      <c r="A499" s="145"/>
      <c r="B499" s="147"/>
      <c r="C499" s="163"/>
      <c r="D499" s="163"/>
      <c r="E499" s="140"/>
      <c r="F499" s="190" t="e">
        <f t="shared" si="26"/>
        <v>#DIV/0!</v>
      </c>
      <c r="G499" s="140"/>
      <c r="H499" s="140"/>
      <c r="I499" s="155"/>
      <c r="J499" s="155"/>
    </row>
    <row r="500" spans="1:10" ht="23.25">
      <c r="A500" s="145"/>
      <c r="B500" s="147"/>
      <c r="C500" s="163"/>
      <c r="D500" s="163"/>
      <c r="E500" s="140"/>
      <c r="F500" s="190" t="e">
        <f t="shared" si="26"/>
        <v>#DIV/0!</v>
      </c>
      <c r="G500" s="140"/>
      <c r="H500" s="140"/>
      <c r="I500" s="155"/>
      <c r="J500" s="155"/>
    </row>
    <row r="501" spans="1:10" ht="23.25">
      <c r="A501" s="145"/>
      <c r="B501" s="147"/>
      <c r="C501" s="163"/>
      <c r="D501" s="163"/>
      <c r="E501" s="140"/>
      <c r="F501" s="190" t="e">
        <f t="shared" si="26"/>
        <v>#DIV/0!</v>
      </c>
      <c r="G501" s="140"/>
      <c r="H501" s="140"/>
      <c r="I501" s="155"/>
      <c r="J501" s="155"/>
    </row>
    <row r="502" spans="1:10" ht="23.25">
      <c r="A502" s="145"/>
      <c r="B502" s="147"/>
      <c r="C502" s="163"/>
      <c r="D502" s="163"/>
      <c r="E502" s="140"/>
      <c r="F502" s="190" t="e">
        <f t="shared" si="26"/>
        <v>#DIV/0!</v>
      </c>
      <c r="G502" s="140"/>
      <c r="H502" s="140"/>
      <c r="I502" s="155"/>
      <c r="J502" s="155"/>
    </row>
    <row r="503" spans="1:10" ht="23.25">
      <c r="A503" s="145"/>
      <c r="B503" s="147"/>
      <c r="C503" s="163"/>
      <c r="D503" s="163"/>
      <c r="E503" s="140"/>
      <c r="F503" s="190" t="e">
        <f t="shared" si="26"/>
        <v>#DIV/0!</v>
      </c>
      <c r="G503" s="140"/>
      <c r="H503" s="140"/>
      <c r="I503" s="155"/>
      <c r="J503" s="155"/>
    </row>
    <row r="504" spans="1:10" ht="23.25">
      <c r="A504" s="145"/>
      <c r="B504" s="147"/>
      <c r="C504" s="163"/>
      <c r="D504" s="163"/>
      <c r="E504" s="140"/>
      <c r="F504" s="190" t="e">
        <f t="shared" si="26"/>
        <v>#DIV/0!</v>
      </c>
      <c r="G504" s="140"/>
      <c r="H504" s="140"/>
      <c r="I504" s="155"/>
      <c r="J504" s="155"/>
    </row>
    <row r="505" spans="1:10" ht="23.25">
      <c r="A505" s="145"/>
      <c r="B505" s="147"/>
      <c r="C505" s="163"/>
      <c r="D505" s="163"/>
      <c r="E505" s="140"/>
      <c r="F505" s="190" t="e">
        <f t="shared" si="26"/>
        <v>#DIV/0!</v>
      </c>
      <c r="G505" s="140"/>
      <c r="H505" s="140"/>
      <c r="I505" s="155"/>
      <c r="J505" s="155"/>
    </row>
    <row r="506" spans="1:10" ht="23.25">
      <c r="A506" s="145"/>
      <c r="B506" s="147"/>
      <c r="C506" s="163"/>
      <c r="D506" s="163"/>
      <c r="E506" s="140"/>
      <c r="F506" s="190" t="e">
        <f t="shared" si="26"/>
        <v>#DIV/0!</v>
      </c>
      <c r="G506" s="140"/>
      <c r="H506" s="140"/>
      <c r="I506" s="155"/>
      <c r="J506" s="155"/>
    </row>
    <row r="507" spans="1:10" ht="23.25">
      <c r="A507" s="145"/>
      <c r="B507" s="147"/>
      <c r="C507" s="163"/>
      <c r="D507" s="163"/>
      <c r="E507" s="140"/>
      <c r="F507" s="190" t="e">
        <f t="shared" si="26"/>
        <v>#DIV/0!</v>
      </c>
      <c r="G507" s="140"/>
      <c r="H507" s="140"/>
      <c r="I507" s="155"/>
      <c r="J507" s="155"/>
    </row>
    <row r="508" spans="1:10" ht="23.25">
      <c r="A508" s="145"/>
      <c r="B508" s="147"/>
      <c r="C508" s="163"/>
      <c r="D508" s="163"/>
      <c r="E508" s="140"/>
      <c r="F508" s="190" t="e">
        <f t="shared" si="26"/>
        <v>#DIV/0!</v>
      </c>
      <c r="G508" s="140"/>
      <c r="H508" s="140"/>
      <c r="I508" s="155"/>
      <c r="J508" s="155"/>
    </row>
    <row r="509" spans="1:10" ht="23.25">
      <c r="A509" s="145"/>
      <c r="B509" s="147"/>
      <c r="C509" s="163"/>
      <c r="D509" s="163"/>
      <c r="E509" s="140"/>
      <c r="F509" s="190" t="e">
        <f t="shared" si="26"/>
        <v>#DIV/0!</v>
      </c>
      <c r="G509" s="140"/>
      <c r="H509" s="140"/>
      <c r="I509" s="155"/>
      <c r="J509" s="155"/>
    </row>
    <row r="510" spans="1:10" ht="23.25">
      <c r="A510" s="145"/>
      <c r="B510" s="147"/>
      <c r="C510" s="163"/>
      <c r="D510" s="163"/>
      <c r="E510" s="140"/>
      <c r="F510" s="190" t="e">
        <f t="shared" si="26"/>
        <v>#DIV/0!</v>
      </c>
      <c r="G510" s="140"/>
      <c r="H510" s="140"/>
      <c r="I510" s="155"/>
      <c r="J510" s="155"/>
    </row>
    <row r="511" spans="1:10" ht="23.25">
      <c r="A511" s="145"/>
      <c r="B511" s="147"/>
      <c r="C511" s="163"/>
      <c r="D511" s="163"/>
      <c r="E511" s="140"/>
      <c r="F511" s="190" t="e">
        <f t="shared" si="26"/>
        <v>#DIV/0!</v>
      </c>
      <c r="G511" s="140"/>
      <c r="H511" s="140"/>
      <c r="I511" s="155"/>
      <c r="J511" s="155"/>
    </row>
    <row r="512" spans="1:10" ht="23.25">
      <c r="A512" s="145"/>
      <c r="B512" s="147"/>
      <c r="C512" s="163"/>
      <c r="D512" s="163"/>
      <c r="E512" s="140"/>
      <c r="F512" s="190" t="e">
        <f t="shared" si="26"/>
        <v>#DIV/0!</v>
      </c>
      <c r="G512" s="140"/>
      <c r="H512" s="140"/>
      <c r="I512" s="155"/>
      <c r="J512" s="155"/>
    </row>
    <row r="513" spans="1:10" ht="23.25">
      <c r="A513" s="145"/>
      <c r="B513" s="147"/>
      <c r="C513" s="163"/>
      <c r="D513" s="163"/>
      <c r="E513" s="140"/>
      <c r="F513" s="190" t="e">
        <f t="shared" si="26"/>
        <v>#DIV/0!</v>
      </c>
      <c r="G513" s="140"/>
      <c r="H513" s="140"/>
      <c r="I513" s="155"/>
      <c r="J513" s="155"/>
    </row>
    <row r="514" spans="1:10" ht="23.25">
      <c r="A514" s="145"/>
      <c r="B514" s="147"/>
      <c r="C514" s="163"/>
      <c r="D514" s="163"/>
      <c r="E514" s="140"/>
      <c r="F514" s="190" t="e">
        <f t="shared" si="26"/>
        <v>#DIV/0!</v>
      </c>
      <c r="G514" s="140"/>
      <c r="H514" s="140"/>
      <c r="I514" s="155"/>
      <c r="J514" s="155"/>
    </row>
    <row r="515" spans="1:10" ht="23.25">
      <c r="A515" s="145"/>
      <c r="B515" s="147"/>
      <c r="C515" s="163"/>
      <c r="D515" s="163"/>
      <c r="E515" s="140"/>
      <c r="F515" s="190" t="e">
        <f t="shared" si="26"/>
        <v>#DIV/0!</v>
      </c>
      <c r="G515" s="140"/>
      <c r="H515" s="140"/>
      <c r="I515" s="155"/>
      <c r="J515" s="155"/>
    </row>
    <row r="516" spans="1:10" ht="23.25">
      <c r="A516" s="145"/>
      <c r="B516" s="147"/>
      <c r="C516" s="163"/>
      <c r="D516" s="163"/>
      <c r="E516" s="140"/>
      <c r="F516" s="190" t="e">
        <f t="shared" si="26"/>
        <v>#DIV/0!</v>
      </c>
      <c r="G516" s="140"/>
      <c r="H516" s="140"/>
      <c r="I516" s="155"/>
      <c r="J516" s="155"/>
    </row>
    <row r="517" spans="1:10" ht="23.25">
      <c r="A517" s="145"/>
      <c r="B517" s="147"/>
      <c r="C517" s="163"/>
      <c r="D517" s="163"/>
      <c r="E517" s="140"/>
      <c r="F517" s="190" t="e">
        <f t="shared" si="26"/>
        <v>#DIV/0!</v>
      </c>
      <c r="G517" s="140"/>
      <c r="H517" s="140"/>
      <c r="I517" s="155"/>
      <c r="J517" s="155"/>
    </row>
    <row r="518" spans="1:10" ht="23.25">
      <c r="A518" s="145"/>
      <c r="B518" s="147"/>
      <c r="C518" s="163"/>
      <c r="D518" s="163"/>
      <c r="E518" s="140"/>
      <c r="F518" s="190" t="e">
        <f t="shared" si="26"/>
        <v>#DIV/0!</v>
      </c>
      <c r="G518" s="140"/>
      <c r="H518" s="140"/>
      <c r="I518" s="155"/>
      <c r="J518" s="155"/>
    </row>
    <row r="519" spans="1:10" ht="23.25">
      <c r="A519" s="145"/>
      <c r="B519" s="147"/>
      <c r="C519" s="163"/>
      <c r="D519" s="163"/>
      <c r="E519" s="140"/>
      <c r="F519" s="190" t="e">
        <f t="shared" si="26"/>
        <v>#DIV/0!</v>
      </c>
      <c r="G519" s="140"/>
      <c r="H519" s="140"/>
      <c r="I519" s="155"/>
      <c r="J519" s="155"/>
    </row>
    <row r="520" spans="1:10" ht="23.25">
      <c r="A520" s="145"/>
      <c r="B520" s="147"/>
      <c r="C520" s="163"/>
      <c r="D520" s="163"/>
      <c r="E520" s="140"/>
      <c r="F520" s="190" t="e">
        <f t="shared" si="26"/>
        <v>#DIV/0!</v>
      </c>
      <c r="G520" s="140"/>
      <c r="H520" s="140"/>
      <c r="I520" s="155"/>
      <c r="J520" s="155"/>
    </row>
    <row r="521" spans="1:10" ht="23.25">
      <c r="A521" s="145"/>
      <c r="B521" s="147"/>
      <c r="C521" s="163"/>
      <c r="D521" s="163"/>
      <c r="E521" s="140"/>
      <c r="F521" s="190" t="e">
        <f t="shared" si="26"/>
        <v>#DIV/0!</v>
      </c>
      <c r="G521" s="140"/>
      <c r="H521" s="140"/>
      <c r="I521" s="155"/>
      <c r="J521" s="155"/>
    </row>
    <row r="522" spans="1:10" ht="23.25">
      <c r="A522" s="145"/>
      <c r="B522" s="147"/>
      <c r="C522" s="163"/>
      <c r="D522" s="163"/>
      <c r="E522" s="140"/>
      <c r="F522" s="190" t="e">
        <f t="shared" si="26"/>
        <v>#DIV/0!</v>
      </c>
      <c r="G522" s="140"/>
      <c r="H522" s="140"/>
      <c r="I522" s="155"/>
      <c r="J522" s="155"/>
    </row>
    <row r="523" spans="1:10" ht="23.25">
      <c r="A523" s="145"/>
      <c r="B523" s="147"/>
      <c r="C523" s="163"/>
      <c r="D523" s="163"/>
      <c r="E523" s="140"/>
      <c r="F523" s="190" t="e">
        <f t="shared" si="26"/>
        <v>#DIV/0!</v>
      </c>
      <c r="G523" s="140"/>
      <c r="H523" s="140"/>
      <c r="I523" s="155"/>
      <c r="J523" s="155"/>
    </row>
    <row r="524" spans="1:10" ht="23.25">
      <c r="A524" s="145"/>
      <c r="B524" s="147"/>
      <c r="C524" s="163"/>
      <c r="D524" s="163"/>
      <c r="E524" s="140"/>
      <c r="F524" s="190" t="e">
        <f aca="true" t="shared" si="27" ref="F524:F566">((10^6)*E524/G524)</f>
        <v>#DIV/0!</v>
      </c>
      <c r="G524" s="140"/>
      <c r="H524" s="140"/>
      <c r="I524" s="155"/>
      <c r="J524" s="155"/>
    </row>
    <row r="525" spans="1:10" ht="23.25">
      <c r="A525" s="145"/>
      <c r="B525" s="147"/>
      <c r="C525" s="163"/>
      <c r="D525" s="163"/>
      <c r="E525" s="140"/>
      <c r="F525" s="190" t="e">
        <f t="shared" si="27"/>
        <v>#DIV/0!</v>
      </c>
      <c r="G525" s="140"/>
      <c r="H525" s="140"/>
      <c r="I525" s="155"/>
      <c r="J525" s="155"/>
    </row>
    <row r="526" spans="1:10" ht="23.25">
      <c r="A526" s="145"/>
      <c r="B526" s="147"/>
      <c r="C526" s="163"/>
      <c r="D526" s="163"/>
      <c r="E526" s="140"/>
      <c r="F526" s="190" t="e">
        <f t="shared" si="27"/>
        <v>#DIV/0!</v>
      </c>
      <c r="G526" s="140"/>
      <c r="H526" s="140"/>
      <c r="I526" s="155"/>
      <c r="J526" s="155"/>
    </row>
    <row r="527" spans="1:10" ht="23.25">
      <c r="A527" s="145"/>
      <c r="B527" s="147"/>
      <c r="C527" s="163"/>
      <c r="D527" s="163"/>
      <c r="E527" s="140"/>
      <c r="F527" s="190" t="e">
        <f t="shared" si="27"/>
        <v>#DIV/0!</v>
      </c>
      <c r="G527" s="140"/>
      <c r="H527" s="140"/>
      <c r="I527" s="155"/>
      <c r="J527" s="155"/>
    </row>
    <row r="528" spans="1:10" ht="23.25">
      <c r="A528" s="145"/>
      <c r="B528" s="147"/>
      <c r="C528" s="163"/>
      <c r="D528" s="163"/>
      <c r="E528" s="140"/>
      <c r="F528" s="190" t="e">
        <f t="shared" si="27"/>
        <v>#DIV/0!</v>
      </c>
      <c r="G528" s="140"/>
      <c r="H528" s="140"/>
      <c r="I528" s="155"/>
      <c r="J528" s="155"/>
    </row>
    <row r="529" spans="1:10" ht="23.25">
      <c r="A529" s="145"/>
      <c r="B529" s="147"/>
      <c r="C529" s="163"/>
      <c r="D529" s="163"/>
      <c r="E529" s="140"/>
      <c r="F529" s="190" t="e">
        <f t="shared" si="27"/>
        <v>#DIV/0!</v>
      </c>
      <c r="G529" s="140"/>
      <c r="H529" s="140"/>
      <c r="I529" s="155"/>
      <c r="J529" s="155"/>
    </row>
    <row r="530" spans="1:10" ht="23.25">
      <c r="A530" s="145"/>
      <c r="B530" s="147"/>
      <c r="C530" s="163"/>
      <c r="D530" s="163"/>
      <c r="E530" s="140"/>
      <c r="F530" s="190" t="e">
        <f t="shared" si="27"/>
        <v>#DIV/0!</v>
      </c>
      <c r="G530" s="140"/>
      <c r="H530" s="140"/>
      <c r="I530" s="155"/>
      <c r="J530" s="155"/>
    </row>
    <row r="531" spans="1:10" ht="23.25">
      <c r="A531" s="145"/>
      <c r="B531" s="147"/>
      <c r="C531" s="163"/>
      <c r="D531" s="163"/>
      <c r="E531" s="140"/>
      <c r="F531" s="190" t="e">
        <f t="shared" si="27"/>
        <v>#DIV/0!</v>
      </c>
      <c r="G531" s="140"/>
      <c r="H531" s="140"/>
      <c r="I531" s="155"/>
      <c r="J531" s="155"/>
    </row>
    <row r="532" spans="1:10" ht="23.25">
      <c r="A532" s="145"/>
      <c r="B532" s="147"/>
      <c r="C532" s="163"/>
      <c r="D532" s="163"/>
      <c r="E532" s="140"/>
      <c r="F532" s="190" t="e">
        <f t="shared" si="27"/>
        <v>#DIV/0!</v>
      </c>
      <c r="G532" s="140"/>
      <c r="H532" s="140"/>
      <c r="I532" s="155"/>
      <c r="J532" s="155"/>
    </row>
    <row r="533" spans="1:10" ht="23.25">
      <c r="A533" s="145"/>
      <c r="B533" s="147"/>
      <c r="C533" s="163"/>
      <c r="D533" s="163"/>
      <c r="E533" s="140"/>
      <c r="F533" s="190" t="e">
        <f t="shared" si="27"/>
        <v>#DIV/0!</v>
      </c>
      <c r="G533" s="140"/>
      <c r="H533" s="140"/>
      <c r="I533" s="155"/>
      <c r="J533" s="155"/>
    </row>
    <row r="534" spans="1:10" ht="23.25">
      <c r="A534" s="145"/>
      <c r="B534" s="147"/>
      <c r="C534" s="163"/>
      <c r="D534" s="163"/>
      <c r="E534" s="140"/>
      <c r="F534" s="190" t="e">
        <f t="shared" si="27"/>
        <v>#DIV/0!</v>
      </c>
      <c r="G534" s="140"/>
      <c r="H534" s="140"/>
      <c r="I534" s="155"/>
      <c r="J534" s="155"/>
    </row>
    <row r="535" spans="1:10" ht="23.25">
      <c r="A535" s="145"/>
      <c r="B535" s="147"/>
      <c r="C535" s="163"/>
      <c r="D535" s="163"/>
      <c r="E535" s="140"/>
      <c r="F535" s="190" t="e">
        <f t="shared" si="27"/>
        <v>#DIV/0!</v>
      </c>
      <c r="G535" s="140"/>
      <c r="H535" s="140"/>
      <c r="I535" s="155"/>
      <c r="J535" s="155"/>
    </row>
    <row r="536" spans="1:10" ht="23.25">
      <c r="A536" s="145"/>
      <c r="B536" s="147"/>
      <c r="C536" s="163"/>
      <c r="D536" s="163"/>
      <c r="E536" s="140"/>
      <c r="F536" s="190" t="e">
        <f t="shared" si="27"/>
        <v>#DIV/0!</v>
      </c>
      <c r="G536" s="140"/>
      <c r="H536" s="140"/>
      <c r="I536" s="155"/>
      <c r="J536" s="155"/>
    </row>
    <row r="537" spans="1:10" ht="23.25">
      <c r="A537" s="145"/>
      <c r="B537" s="147"/>
      <c r="C537" s="163"/>
      <c r="D537" s="163"/>
      <c r="E537" s="140"/>
      <c r="F537" s="190" t="e">
        <f t="shared" si="27"/>
        <v>#DIV/0!</v>
      </c>
      <c r="G537" s="140"/>
      <c r="H537" s="140"/>
      <c r="I537" s="155"/>
      <c r="J537" s="155"/>
    </row>
    <row r="538" spans="1:10" ht="23.25">
      <c r="A538" s="145"/>
      <c r="B538" s="147"/>
      <c r="C538" s="163"/>
      <c r="D538" s="163"/>
      <c r="E538" s="140"/>
      <c r="F538" s="190" t="e">
        <f t="shared" si="27"/>
        <v>#DIV/0!</v>
      </c>
      <c r="G538" s="140"/>
      <c r="H538" s="140"/>
      <c r="I538" s="155"/>
      <c r="J538" s="155"/>
    </row>
    <row r="539" spans="1:10" ht="23.25">
      <c r="A539" s="145"/>
      <c r="B539" s="147"/>
      <c r="C539" s="163"/>
      <c r="D539" s="163"/>
      <c r="E539" s="140"/>
      <c r="F539" s="190" t="e">
        <f t="shared" si="27"/>
        <v>#DIV/0!</v>
      </c>
      <c r="G539" s="140"/>
      <c r="H539" s="140"/>
      <c r="I539" s="155"/>
      <c r="J539" s="155"/>
    </row>
    <row r="540" spans="1:10" ht="23.25">
      <c r="A540" s="145"/>
      <c r="B540" s="147"/>
      <c r="C540" s="163"/>
      <c r="D540" s="163"/>
      <c r="E540" s="140"/>
      <c r="F540" s="190" t="e">
        <f t="shared" si="27"/>
        <v>#DIV/0!</v>
      </c>
      <c r="G540" s="140"/>
      <c r="H540" s="140"/>
      <c r="I540" s="155"/>
      <c r="J540" s="155"/>
    </row>
    <row r="541" spans="1:10" ht="23.25">
      <c r="A541" s="145"/>
      <c r="B541" s="147"/>
      <c r="C541" s="163"/>
      <c r="D541" s="163"/>
      <c r="E541" s="140"/>
      <c r="F541" s="190" t="e">
        <f t="shared" si="27"/>
        <v>#DIV/0!</v>
      </c>
      <c r="G541" s="140"/>
      <c r="H541" s="140"/>
      <c r="I541" s="155"/>
      <c r="J541" s="155"/>
    </row>
    <row r="542" spans="1:10" ht="23.25">
      <c r="A542" s="145"/>
      <c r="B542" s="147"/>
      <c r="C542" s="163"/>
      <c r="D542" s="163"/>
      <c r="E542" s="140"/>
      <c r="F542" s="190" t="e">
        <f t="shared" si="27"/>
        <v>#DIV/0!</v>
      </c>
      <c r="G542" s="140"/>
      <c r="H542" s="140"/>
      <c r="I542" s="155"/>
      <c r="J542" s="155"/>
    </row>
    <row r="543" spans="1:10" ht="23.25">
      <c r="A543" s="145"/>
      <c r="B543" s="147"/>
      <c r="C543" s="163"/>
      <c r="D543" s="163"/>
      <c r="E543" s="140"/>
      <c r="F543" s="190" t="e">
        <f t="shared" si="27"/>
        <v>#DIV/0!</v>
      </c>
      <c r="G543" s="140"/>
      <c r="H543" s="140"/>
      <c r="I543" s="155"/>
      <c r="J543" s="155"/>
    </row>
    <row r="544" spans="1:10" ht="23.25">
      <c r="A544" s="145"/>
      <c r="B544" s="147"/>
      <c r="C544" s="163"/>
      <c r="D544" s="163"/>
      <c r="E544" s="140"/>
      <c r="F544" s="190" t="e">
        <f t="shared" si="27"/>
        <v>#DIV/0!</v>
      </c>
      <c r="G544" s="140"/>
      <c r="H544" s="140"/>
      <c r="I544" s="155"/>
      <c r="J544" s="155"/>
    </row>
    <row r="545" spans="1:10" ht="23.25">
      <c r="A545" s="145"/>
      <c r="B545" s="147"/>
      <c r="C545" s="163"/>
      <c r="D545" s="163"/>
      <c r="E545" s="140"/>
      <c r="F545" s="190" t="e">
        <f t="shared" si="27"/>
        <v>#DIV/0!</v>
      </c>
      <c r="G545" s="140"/>
      <c r="H545" s="140"/>
      <c r="I545" s="155"/>
      <c r="J545" s="155"/>
    </row>
    <row r="546" spans="1:10" ht="23.25">
      <c r="A546" s="145"/>
      <c r="B546" s="147"/>
      <c r="C546" s="163"/>
      <c r="D546" s="163"/>
      <c r="E546" s="140"/>
      <c r="F546" s="190" t="e">
        <f t="shared" si="27"/>
        <v>#DIV/0!</v>
      </c>
      <c r="G546" s="140"/>
      <c r="H546" s="140"/>
      <c r="I546" s="155"/>
      <c r="J546" s="155"/>
    </row>
    <row r="547" spans="1:10" ht="23.25">
      <c r="A547" s="145"/>
      <c r="B547" s="147"/>
      <c r="C547" s="163"/>
      <c r="D547" s="163"/>
      <c r="E547" s="140"/>
      <c r="F547" s="190" t="e">
        <f t="shared" si="27"/>
        <v>#DIV/0!</v>
      </c>
      <c r="G547" s="140"/>
      <c r="H547" s="140"/>
      <c r="I547" s="155"/>
      <c r="J547" s="155"/>
    </row>
    <row r="548" spans="1:10" ht="23.25">
      <c r="A548" s="145"/>
      <c r="B548" s="147"/>
      <c r="C548" s="163"/>
      <c r="D548" s="163"/>
      <c r="E548" s="140"/>
      <c r="F548" s="190" t="e">
        <f t="shared" si="27"/>
        <v>#DIV/0!</v>
      </c>
      <c r="G548" s="140"/>
      <c r="H548" s="140"/>
      <c r="I548" s="155"/>
      <c r="J548" s="155"/>
    </row>
    <row r="549" spans="1:10" ht="23.25">
      <c r="A549" s="145"/>
      <c r="B549" s="147"/>
      <c r="C549" s="163"/>
      <c r="D549" s="163"/>
      <c r="E549" s="140"/>
      <c r="F549" s="190" t="e">
        <f t="shared" si="27"/>
        <v>#DIV/0!</v>
      </c>
      <c r="G549" s="140"/>
      <c r="H549" s="140"/>
      <c r="I549" s="155"/>
      <c r="J549" s="155"/>
    </row>
    <row r="550" spans="1:10" ht="23.25">
      <c r="A550" s="145"/>
      <c r="B550" s="147"/>
      <c r="C550" s="163"/>
      <c r="D550" s="163"/>
      <c r="E550" s="140"/>
      <c r="F550" s="190" t="e">
        <f t="shared" si="27"/>
        <v>#DIV/0!</v>
      </c>
      <c r="G550" s="140"/>
      <c r="H550" s="140"/>
      <c r="I550" s="155"/>
      <c r="J550" s="155"/>
    </row>
    <row r="551" spans="1:10" ht="23.25">
      <c r="A551" s="145"/>
      <c r="B551" s="147"/>
      <c r="C551" s="163"/>
      <c r="D551" s="163"/>
      <c r="E551" s="140"/>
      <c r="F551" s="190" t="e">
        <f t="shared" si="27"/>
        <v>#DIV/0!</v>
      </c>
      <c r="G551" s="140"/>
      <c r="H551" s="140"/>
      <c r="I551" s="155"/>
      <c r="J551" s="155"/>
    </row>
    <row r="552" spans="1:10" ht="23.25">
      <c r="A552" s="145"/>
      <c r="B552" s="147"/>
      <c r="C552" s="163"/>
      <c r="D552" s="163"/>
      <c r="E552" s="140"/>
      <c r="F552" s="190" t="e">
        <f t="shared" si="27"/>
        <v>#DIV/0!</v>
      </c>
      <c r="G552" s="140"/>
      <c r="H552" s="140"/>
      <c r="I552" s="155"/>
      <c r="J552" s="155"/>
    </row>
    <row r="553" spans="1:10" ht="23.25">
      <c r="A553" s="145"/>
      <c r="B553" s="147"/>
      <c r="C553" s="163"/>
      <c r="D553" s="163"/>
      <c r="E553" s="140"/>
      <c r="F553" s="190" t="e">
        <f t="shared" si="27"/>
        <v>#DIV/0!</v>
      </c>
      <c r="G553" s="140"/>
      <c r="H553" s="140"/>
      <c r="I553" s="155"/>
      <c r="J553" s="155"/>
    </row>
    <row r="554" spans="1:10" ht="23.25">
      <c r="A554" s="145"/>
      <c r="B554" s="147"/>
      <c r="C554" s="163"/>
      <c r="D554" s="163"/>
      <c r="E554" s="140"/>
      <c r="F554" s="190" t="e">
        <f t="shared" si="27"/>
        <v>#DIV/0!</v>
      </c>
      <c r="G554" s="140"/>
      <c r="H554" s="140"/>
      <c r="I554" s="155"/>
      <c r="J554" s="155"/>
    </row>
    <row r="555" spans="1:10" ht="23.25">
      <c r="A555" s="145"/>
      <c r="B555" s="147"/>
      <c r="C555" s="163"/>
      <c r="D555" s="163"/>
      <c r="E555" s="140"/>
      <c r="F555" s="190" t="e">
        <f t="shared" si="27"/>
        <v>#DIV/0!</v>
      </c>
      <c r="G555" s="140"/>
      <c r="H555" s="140"/>
      <c r="I555" s="155"/>
      <c r="J555" s="155"/>
    </row>
    <row r="556" spans="1:10" ht="23.25">
      <c r="A556" s="145"/>
      <c r="B556" s="147"/>
      <c r="C556" s="163"/>
      <c r="D556" s="163"/>
      <c r="E556" s="140"/>
      <c r="F556" s="190" t="e">
        <f t="shared" si="27"/>
        <v>#DIV/0!</v>
      </c>
      <c r="G556" s="140"/>
      <c r="H556" s="140"/>
      <c r="I556" s="155"/>
      <c r="J556" s="155"/>
    </row>
    <row r="557" spans="1:10" ht="23.25">
      <c r="A557" s="145"/>
      <c r="B557" s="147"/>
      <c r="C557" s="163"/>
      <c r="D557" s="163"/>
      <c r="E557" s="140"/>
      <c r="F557" s="190" t="e">
        <f t="shared" si="27"/>
        <v>#DIV/0!</v>
      </c>
      <c r="G557" s="140"/>
      <c r="H557" s="140"/>
      <c r="I557" s="155"/>
      <c r="J557" s="155"/>
    </row>
    <row r="558" spans="1:10" ht="23.25">
      <c r="A558" s="145"/>
      <c r="B558" s="147"/>
      <c r="C558" s="163"/>
      <c r="D558" s="163"/>
      <c r="E558" s="140"/>
      <c r="F558" s="190" t="e">
        <f t="shared" si="27"/>
        <v>#DIV/0!</v>
      </c>
      <c r="G558" s="140"/>
      <c r="H558" s="140"/>
      <c r="I558" s="155"/>
      <c r="J558" s="155"/>
    </row>
    <row r="559" spans="1:10" ht="23.25">
      <c r="A559" s="145"/>
      <c r="B559" s="147"/>
      <c r="C559" s="163"/>
      <c r="D559" s="163"/>
      <c r="E559" s="140"/>
      <c r="F559" s="190" t="e">
        <f t="shared" si="27"/>
        <v>#DIV/0!</v>
      </c>
      <c r="G559" s="140"/>
      <c r="H559" s="140"/>
      <c r="I559" s="155"/>
      <c r="J559" s="155"/>
    </row>
    <row r="560" spans="1:10" ht="23.25">
      <c r="A560" s="145"/>
      <c r="B560" s="147"/>
      <c r="C560" s="163"/>
      <c r="D560" s="163"/>
      <c r="E560" s="140"/>
      <c r="F560" s="190" t="e">
        <f t="shared" si="27"/>
        <v>#DIV/0!</v>
      </c>
      <c r="G560" s="140"/>
      <c r="H560" s="140"/>
      <c r="I560" s="155"/>
      <c r="J560" s="155"/>
    </row>
    <row r="561" spans="1:10" ht="23.25">
      <c r="A561" s="145"/>
      <c r="B561" s="147"/>
      <c r="C561" s="163"/>
      <c r="D561" s="163"/>
      <c r="E561" s="140"/>
      <c r="F561" s="190" t="e">
        <f t="shared" si="27"/>
        <v>#DIV/0!</v>
      </c>
      <c r="G561" s="140"/>
      <c r="H561" s="140"/>
      <c r="I561" s="155"/>
      <c r="J561" s="155"/>
    </row>
    <row r="562" spans="1:10" ht="23.25">
      <c r="A562" s="145"/>
      <c r="B562" s="147"/>
      <c r="C562" s="163"/>
      <c r="D562" s="163"/>
      <c r="E562" s="140"/>
      <c r="F562" s="190" t="e">
        <f t="shared" si="27"/>
        <v>#DIV/0!</v>
      </c>
      <c r="G562" s="140"/>
      <c r="H562" s="140"/>
      <c r="I562" s="155"/>
      <c r="J562" s="155"/>
    </row>
    <row r="563" spans="1:10" ht="23.25">
      <c r="A563" s="145"/>
      <c r="B563" s="147"/>
      <c r="C563" s="163"/>
      <c r="D563" s="163"/>
      <c r="E563" s="140"/>
      <c r="F563" s="190" t="e">
        <f t="shared" si="27"/>
        <v>#DIV/0!</v>
      </c>
      <c r="G563" s="140"/>
      <c r="H563" s="140"/>
      <c r="I563" s="155"/>
      <c r="J563" s="155"/>
    </row>
    <row r="564" spans="1:10" ht="23.25">
      <c r="A564" s="145"/>
      <c r="B564" s="147"/>
      <c r="C564" s="163"/>
      <c r="D564" s="163"/>
      <c r="E564" s="140"/>
      <c r="F564" s="190" t="e">
        <f t="shared" si="27"/>
        <v>#DIV/0!</v>
      </c>
      <c r="G564" s="140"/>
      <c r="H564" s="140"/>
      <c r="I564" s="155"/>
      <c r="J564" s="155"/>
    </row>
    <row r="565" spans="1:10" ht="23.25">
      <c r="A565" s="145"/>
      <c r="B565" s="147"/>
      <c r="C565" s="163"/>
      <c r="D565" s="163"/>
      <c r="E565" s="140"/>
      <c r="F565" s="190" t="e">
        <f t="shared" si="27"/>
        <v>#DIV/0!</v>
      </c>
      <c r="G565" s="140"/>
      <c r="H565" s="140"/>
      <c r="I565" s="155"/>
      <c r="J565" s="155"/>
    </row>
    <row r="566" spans="1:10" ht="23.25">
      <c r="A566" s="145"/>
      <c r="B566" s="147"/>
      <c r="C566" s="163"/>
      <c r="D566" s="163"/>
      <c r="E566" s="140"/>
      <c r="F566" s="190" t="e">
        <f t="shared" si="27"/>
        <v>#DIV/0!</v>
      </c>
      <c r="G566" s="140"/>
      <c r="H566" s="140"/>
      <c r="I566" s="155"/>
      <c r="J566" s="155"/>
    </row>
    <row r="567" spans="1:10" ht="23.25">
      <c r="A567" s="145"/>
      <c r="B567" s="147"/>
      <c r="C567" s="163"/>
      <c r="D567" s="163"/>
      <c r="E567" s="140"/>
      <c r="F567" s="251"/>
      <c r="G567" s="140"/>
      <c r="H567" s="140"/>
      <c r="I567" s="155"/>
      <c r="J567" s="155"/>
    </row>
    <row r="568" spans="1:10" ht="23.25">
      <c r="A568" s="145"/>
      <c r="B568" s="147"/>
      <c r="C568" s="163"/>
      <c r="D568" s="163"/>
      <c r="E568" s="140"/>
      <c r="F568" s="251"/>
      <c r="G568" s="140"/>
      <c r="H568" s="140"/>
      <c r="I568" s="155"/>
      <c r="J568" s="155"/>
    </row>
    <row r="569" spans="1:10" ht="23.25">
      <c r="A569" s="145"/>
      <c r="B569" s="147"/>
      <c r="C569" s="163"/>
      <c r="D569" s="163"/>
      <c r="E569" s="140"/>
      <c r="F569" s="251"/>
      <c r="G569" s="140"/>
      <c r="H569" s="140"/>
      <c r="I569" s="155"/>
      <c r="J569" s="155"/>
    </row>
    <row r="570" spans="1:10" ht="23.25">
      <c r="A570" s="145"/>
      <c r="B570" s="147"/>
      <c r="C570" s="163"/>
      <c r="D570" s="163"/>
      <c r="E570" s="140"/>
      <c r="F570" s="251"/>
      <c r="G570" s="140"/>
      <c r="H570" s="140"/>
      <c r="I570" s="155"/>
      <c r="J570" s="155"/>
    </row>
    <row r="571" spans="1:10" ht="23.25">
      <c r="A571" s="145"/>
      <c r="B571" s="147"/>
      <c r="C571" s="163"/>
      <c r="D571" s="163"/>
      <c r="E571" s="140"/>
      <c r="F571" s="251"/>
      <c r="G571" s="140"/>
      <c r="H571" s="140"/>
      <c r="I571" s="155"/>
      <c r="J571" s="155"/>
    </row>
    <row r="572" spans="1:10" ht="23.25">
      <c r="A572" s="145"/>
      <c r="B572" s="147"/>
      <c r="C572" s="163"/>
      <c r="D572" s="163"/>
      <c r="E572" s="140"/>
      <c r="F572" s="251"/>
      <c r="G572" s="140"/>
      <c r="H572" s="140"/>
      <c r="I572" s="155"/>
      <c r="J572" s="155"/>
    </row>
    <row r="573" spans="1:10" ht="23.25">
      <c r="A573" s="145"/>
      <c r="B573" s="147"/>
      <c r="C573" s="163"/>
      <c r="D573" s="163"/>
      <c r="E573" s="140"/>
      <c r="F573" s="251"/>
      <c r="G573" s="140"/>
      <c r="H573" s="140"/>
      <c r="I573" s="155"/>
      <c r="J573" s="155"/>
    </row>
    <row r="574" spans="1:10" ht="23.25">
      <c r="A574" s="145"/>
      <c r="B574" s="147"/>
      <c r="C574" s="163"/>
      <c r="D574" s="163"/>
      <c r="E574" s="140"/>
      <c r="F574" s="251"/>
      <c r="G574" s="140"/>
      <c r="H574" s="140"/>
      <c r="I574" s="155"/>
      <c r="J574" s="155"/>
    </row>
    <row r="575" spans="1:10" ht="23.25">
      <c r="A575" s="145"/>
      <c r="B575" s="147"/>
      <c r="C575" s="163"/>
      <c r="D575" s="163"/>
      <c r="E575" s="140"/>
      <c r="F575" s="251"/>
      <c r="G575" s="140"/>
      <c r="H575" s="140"/>
      <c r="I575" s="155"/>
      <c r="J575" s="155"/>
    </row>
    <row r="576" spans="1:10" ht="23.25">
      <c r="A576" s="145"/>
      <c r="B576" s="147"/>
      <c r="C576" s="163"/>
      <c r="D576" s="163"/>
      <c r="E576" s="140"/>
      <c r="F576" s="251"/>
      <c r="G576" s="140"/>
      <c r="H576" s="140"/>
      <c r="I576" s="155"/>
      <c r="J576" s="155"/>
    </row>
    <row r="577" spans="1:10" ht="23.25">
      <c r="A577" s="145"/>
      <c r="B577" s="147"/>
      <c r="C577" s="163"/>
      <c r="D577" s="163"/>
      <c r="E577" s="140"/>
      <c r="F577" s="251"/>
      <c r="G577" s="140"/>
      <c r="H577" s="140"/>
      <c r="I577" s="155"/>
      <c r="J577" s="155"/>
    </row>
    <row r="578" spans="1:10" ht="23.25">
      <c r="A578" s="145"/>
      <c r="B578" s="147"/>
      <c r="C578" s="163"/>
      <c r="D578" s="163"/>
      <c r="E578" s="140"/>
      <c r="F578" s="251"/>
      <c r="G578" s="140"/>
      <c r="H578" s="140"/>
      <c r="I578" s="155"/>
      <c r="J578" s="155"/>
    </row>
    <row r="579" spans="1:10" ht="23.25">
      <c r="A579" s="145"/>
      <c r="B579" s="147"/>
      <c r="C579" s="163"/>
      <c r="D579" s="163"/>
      <c r="E579" s="140"/>
      <c r="F579" s="251"/>
      <c r="G579" s="140"/>
      <c r="H579" s="140"/>
      <c r="I579" s="155"/>
      <c r="J579" s="155"/>
    </row>
    <row r="580" spans="1:10" ht="23.25">
      <c r="A580" s="145"/>
      <c r="B580" s="147"/>
      <c r="C580" s="163"/>
      <c r="D580" s="163"/>
      <c r="E580" s="140"/>
      <c r="F580" s="251"/>
      <c r="G580" s="140"/>
      <c r="H580" s="140"/>
      <c r="I580" s="155"/>
      <c r="J580" s="155"/>
    </row>
    <row r="581" spans="1:10" ht="23.25">
      <c r="A581" s="145"/>
      <c r="B581" s="147"/>
      <c r="C581" s="163"/>
      <c r="D581" s="163"/>
      <c r="E581" s="140"/>
      <c r="F581" s="251"/>
      <c r="G581" s="140"/>
      <c r="H581" s="140"/>
      <c r="I581" s="155"/>
      <c r="J581" s="155"/>
    </row>
    <row r="582" spans="1:10" ht="23.25">
      <c r="A582" s="145"/>
      <c r="B582" s="147"/>
      <c r="C582" s="163"/>
      <c r="D582" s="163"/>
      <c r="E582" s="140"/>
      <c r="F582" s="251"/>
      <c r="G582" s="140"/>
      <c r="H582" s="140"/>
      <c r="I582" s="155"/>
      <c r="J582" s="155"/>
    </row>
    <row r="583" spans="1:10" ht="23.25">
      <c r="A583" s="145"/>
      <c r="B583" s="147"/>
      <c r="C583" s="163"/>
      <c r="D583" s="163"/>
      <c r="E583" s="140"/>
      <c r="F583" s="251"/>
      <c r="G583" s="140"/>
      <c r="H583" s="140"/>
      <c r="I583" s="155"/>
      <c r="J583" s="155"/>
    </row>
    <row r="584" spans="1:10" ht="23.25">
      <c r="A584" s="145"/>
      <c r="B584" s="147"/>
      <c r="C584" s="163"/>
      <c r="D584" s="163"/>
      <c r="E584" s="140"/>
      <c r="F584" s="251"/>
      <c r="G584" s="140"/>
      <c r="H584" s="140"/>
      <c r="I584" s="155"/>
      <c r="J584" s="155"/>
    </row>
    <row r="585" spans="1:10" ht="23.25">
      <c r="A585" s="145"/>
      <c r="B585" s="147"/>
      <c r="C585" s="163"/>
      <c r="D585" s="163"/>
      <c r="E585" s="140"/>
      <c r="F585" s="251"/>
      <c r="G585" s="140"/>
      <c r="H585" s="140"/>
      <c r="I585" s="155"/>
      <c r="J585" s="155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A631"/>
  <sheetViews>
    <sheetView zoomScale="90" zoomScaleNormal="90" zoomScalePageLayoutView="0" workbookViewId="0" topLeftCell="A397">
      <selection activeCell="D416" sqref="D416"/>
    </sheetView>
  </sheetViews>
  <sheetFormatPr defaultColWidth="9.140625" defaultRowHeight="23.25"/>
  <cols>
    <col min="1" max="1" width="7.00390625" style="1" customWidth="1"/>
    <col min="2" max="2" width="9.140625" style="9" customWidth="1"/>
    <col min="3" max="3" width="12.28125" style="109" customWidth="1"/>
    <col min="4" max="4" width="12.00390625" style="7" customWidth="1"/>
    <col min="5" max="5" width="12.57421875" style="7" customWidth="1"/>
    <col min="6" max="6" width="14.28125" style="1" customWidth="1"/>
    <col min="7" max="7" width="16.421875" style="7" customWidth="1"/>
    <col min="8" max="8" width="12.57421875" style="1" customWidth="1"/>
    <col min="9" max="9" width="13.7109375" style="9" customWidth="1"/>
    <col min="10" max="12" width="12.7109375" style="7" customWidth="1"/>
    <col min="13" max="14" width="12.7109375" style="1" customWidth="1"/>
    <col min="15" max="15" width="10.7109375" style="1" customWidth="1"/>
    <col min="16" max="16" width="11.8515625" style="1" customWidth="1"/>
    <col min="17" max="17" width="11.140625" style="1" customWidth="1"/>
    <col min="18" max="18" width="12.7109375" style="1" customWidth="1"/>
    <col min="19" max="19" width="13.00390625" style="1" customWidth="1"/>
    <col min="20" max="21" width="12.00390625" style="1" customWidth="1"/>
    <col min="22" max="22" width="12.28125" style="1" customWidth="1"/>
    <col min="23" max="23" width="12.57421875" style="1" customWidth="1"/>
    <col min="24" max="24" width="12.421875" style="1" customWidth="1"/>
    <col min="25" max="25" width="12.8515625" style="1" customWidth="1"/>
    <col min="26" max="26" width="9.140625" style="1" customWidth="1"/>
    <col min="27" max="27" width="9.57421875" style="1" bestFit="1" customWidth="1"/>
    <col min="28" max="28" width="9.140625" style="1" customWidth="1"/>
    <col min="29" max="29" width="10.57421875" style="1" customWidth="1"/>
    <col min="30" max="16384" width="9.140625" style="1" customWidth="1"/>
  </cols>
  <sheetData>
    <row r="1" spans="13:14" ht="24">
      <c r="M1" s="14"/>
      <c r="N1" s="14"/>
    </row>
    <row r="2" spans="3:23" ht="29.25">
      <c r="C2" s="110" t="s">
        <v>0</v>
      </c>
      <c r="D2" s="10"/>
      <c r="E2" s="10"/>
      <c r="F2" s="2"/>
      <c r="G2" s="10"/>
      <c r="H2" s="2"/>
      <c r="J2" s="10"/>
      <c r="K2" s="10"/>
      <c r="L2" s="10"/>
      <c r="M2" s="64"/>
      <c r="N2" s="64"/>
      <c r="O2" s="9"/>
      <c r="P2" s="110" t="s">
        <v>0</v>
      </c>
      <c r="Q2" s="10"/>
      <c r="R2" s="10"/>
      <c r="S2" s="2"/>
      <c r="T2" s="10"/>
      <c r="U2" s="2"/>
      <c r="V2" s="9"/>
      <c r="W2" s="10"/>
    </row>
    <row r="3" spans="3:23" ht="24">
      <c r="C3" s="109" t="s">
        <v>161</v>
      </c>
      <c r="H3" s="1" t="s">
        <v>1</v>
      </c>
      <c r="M3" s="14"/>
      <c r="N3" s="14"/>
      <c r="O3" s="9"/>
      <c r="P3" s="109" t="s">
        <v>161</v>
      </c>
      <c r="Q3" s="7"/>
      <c r="R3" s="7"/>
      <c r="T3" s="7"/>
      <c r="U3" s="1" t="s">
        <v>1</v>
      </c>
      <c r="V3" s="9"/>
      <c r="W3" s="7"/>
    </row>
    <row r="4" spans="3:23" ht="24">
      <c r="C4" s="109" t="s">
        <v>160</v>
      </c>
      <c r="H4" s="1" t="s">
        <v>2</v>
      </c>
      <c r="M4" s="14"/>
      <c r="N4" s="14"/>
      <c r="O4" s="9"/>
      <c r="P4" s="109" t="s">
        <v>162</v>
      </c>
      <c r="Q4" s="7"/>
      <c r="R4" s="7"/>
      <c r="T4" s="7"/>
      <c r="U4" s="1" t="s">
        <v>2</v>
      </c>
      <c r="V4" s="9"/>
      <c r="W4" s="7"/>
    </row>
    <row r="5" spans="3:23" ht="44.25" customHeight="1" thickBot="1">
      <c r="C5" s="109" t="s">
        <v>157</v>
      </c>
      <c r="H5" s="1" t="s">
        <v>3</v>
      </c>
      <c r="M5" s="14"/>
      <c r="N5" s="14"/>
      <c r="O5" s="9"/>
      <c r="P5" s="109" t="s">
        <v>157</v>
      </c>
      <c r="Q5" s="7"/>
      <c r="R5" s="7"/>
      <c r="T5" s="7"/>
      <c r="U5" s="1" t="s">
        <v>3</v>
      </c>
      <c r="V5" s="9"/>
      <c r="W5" s="7"/>
    </row>
    <row r="6" spans="3:23" ht="90.75" customHeight="1">
      <c r="C6" s="111" t="s">
        <v>4</v>
      </c>
      <c r="D6" s="82" t="s">
        <v>5</v>
      </c>
      <c r="E6" s="170" t="s">
        <v>6</v>
      </c>
      <c r="F6" s="5"/>
      <c r="G6" s="11" t="s">
        <v>7</v>
      </c>
      <c r="H6" s="4" t="s">
        <v>8</v>
      </c>
      <c r="I6" s="3" t="s">
        <v>9</v>
      </c>
      <c r="J6" s="101"/>
      <c r="K6" s="101"/>
      <c r="L6" s="101"/>
      <c r="M6" s="13"/>
      <c r="N6" s="13"/>
      <c r="O6" s="9"/>
      <c r="P6" s="111" t="s">
        <v>4</v>
      </c>
      <c r="Q6" s="82" t="s">
        <v>5</v>
      </c>
      <c r="R6" s="170" t="s">
        <v>6</v>
      </c>
      <c r="S6" s="5"/>
      <c r="T6" s="11" t="s">
        <v>7</v>
      </c>
      <c r="U6" s="4" t="s">
        <v>8</v>
      </c>
      <c r="V6" s="3" t="s">
        <v>9</v>
      </c>
      <c r="W6" s="101"/>
    </row>
    <row r="7" spans="3:23" ht="69.75" customHeight="1">
      <c r="C7" s="112"/>
      <c r="D7" s="83" t="s">
        <v>10</v>
      </c>
      <c r="E7" s="83" t="s">
        <v>11</v>
      </c>
      <c r="F7" s="6" t="s">
        <v>12</v>
      </c>
      <c r="G7" s="12" t="s">
        <v>13</v>
      </c>
      <c r="H7" s="6" t="s">
        <v>14</v>
      </c>
      <c r="I7" s="114"/>
      <c r="J7" s="18"/>
      <c r="K7" s="18"/>
      <c r="L7" s="18"/>
      <c r="M7" s="14"/>
      <c r="N7" s="14"/>
      <c r="O7" s="9"/>
      <c r="P7" s="112"/>
      <c r="Q7" s="83" t="s">
        <v>10</v>
      </c>
      <c r="R7" s="83" t="s">
        <v>11</v>
      </c>
      <c r="S7" s="6" t="s">
        <v>12</v>
      </c>
      <c r="T7" s="12" t="s">
        <v>13</v>
      </c>
      <c r="U7" s="6" t="s">
        <v>14</v>
      </c>
      <c r="V7" s="114"/>
      <c r="W7" s="18"/>
    </row>
    <row r="8" spans="3:26" ht="24">
      <c r="C8" s="113" t="s">
        <v>15</v>
      </c>
      <c r="D8" s="67" t="s">
        <v>16</v>
      </c>
      <c r="E8" s="67" t="s">
        <v>17</v>
      </c>
      <c r="F8" s="66" t="s">
        <v>18</v>
      </c>
      <c r="G8" s="67" t="s">
        <v>19</v>
      </c>
      <c r="H8" s="66" t="s">
        <v>20</v>
      </c>
      <c r="I8" s="68" t="s">
        <v>21</v>
      </c>
      <c r="J8" s="102"/>
      <c r="K8" s="102"/>
      <c r="L8" s="102"/>
      <c r="M8" s="15"/>
      <c r="N8" s="15"/>
      <c r="O8" s="9"/>
      <c r="P8" s="113" t="s">
        <v>15</v>
      </c>
      <c r="Q8" s="67" t="s">
        <v>16</v>
      </c>
      <c r="R8" s="67" t="s">
        <v>17</v>
      </c>
      <c r="S8" s="66" t="s">
        <v>18</v>
      </c>
      <c r="T8" s="67" t="s">
        <v>19</v>
      </c>
      <c r="U8" s="66" t="s">
        <v>20</v>
      </c>
      <c r="V8" s="68" t="s">
        <v>21</v>
      </c>
      <c r="W8" s="102"/>
      <c r="X8" s="8"/>
      <c r="Z8" s="8"/>
    </row>
    <row r="9" spans="1:27" s="16" customFormat="1" ht="24">
      <c r="A9" s="69" t="s">
        <v>47</v>
      </c>
      <c r="B9" s="70">
        <v>1</v>
      </c>
      <c r="C9" s="183">
        <v>38906</v>
      </c>
      <c r="D9" s="71">
        <v>193.7</v>
      </c>
      <c r="E9" s="71">
        <v>137.865</v>
      </c>
      <c r="F9" s="63">
        <f aca="true" t="shared" si="0" ref="F9:F135">E9*0.0864</f>
        <v>11.911536000000002</v>
      </c>
      <c r="G9" s="71">
        <v>162.567</v>
      </c>
      <c r="H9" s="72">
        <v>1936.419</v>
      </c>
      <c r="I9" s="97" t="s">
        <v>22</v>
      </c>
      <c r="J9" s="71">
        <v>110.8</v>
      </c>
      <c r="K9" s="71">
        <v>130.7</v>
      </c>
      <c r="L9" s="71">
        <v>246.2</v>
      </c>
      <c r="M9" s="65"/>
      <c r="N9" s="65"/>
      <c r="O9" s="13">
        <v>1</v>
      </c>
      <c r="P9" s="92">
        <v>22009</v>
      </c>
      <c r="Q9" s="18">
        <v>192.14</v>
      </c>
      <c r="R9" s="18">
        <v>12.35</v>
      </c>
      <c r="S9" s="63">
        <f aca="true" t="shared" si="1" ref="S9:S37">R9*0.0864</f>
        <v>1.06704</v>
      </c>
      <c r="T9" s="18">
        <f aca="true" t="shared" si="2" ref="T9:T33">+AVERAGE(W9:Y9)</f>
        <v>2.5711366666666664</v>
      </c>
      <c r="U9" s="63">
        <f aca="true" t="shared" si="3" ref="U9:U33">T9*S9</f>
        <v>2.7435056687999997</v>
      </c>
      <c r="V9" s="175" t="s">
        <v>84</v>
      </c>
      <c r="W9" s="18">
        <v>2.96472</v>
      </c>
      <c r="X9" s="18">
        <v>2.05938</v>
      </c>
      <c r="Y9" s="18">
        <v>2.68931</v>
      </c>
      <c r="Z9" s="17"/>
      <c r="AA9" s="17"/>
    </row>
    <row r="10" spans="1:27" s="16" customFormat="1" ht="24">
      <c r="A10" s="69"/>
      <c r="B10" s="70">
        <v>2</v>
      </c>
      <c r="C10" s="183">
        <v>38917</v>
      </c>
      <c r="D10" s="71">
        <v>194.22</v>
      </c>
      <c r="E10" s="71">
        <v>229.928</v>
      </c>
      <c r="F10" s="63">
        <f t="shared" si="0"/>
        <v>19.865779200000002</v>
      </c>
      <c r="G10" s="71">
        <v>381.8</v>
      </c>
      <c r="H10" s="72">
        <v>7584.754</v>
      </c>
      <c r="I10" s="98" t="s">
        <v>46</v>
      </c>
      <c r="J10" s="71">
        <v>377.4</v>
      </c>
      <c r="K10" s="71">
        <v>358.6</v>
      </c>
      <c r="L10" s="71">
        <v>409.4</v>
      </c>
      <c r="M10" s="65"/>
      <c r="N10" s="65"/>
      <c r="O10" s="13">
        <v>2</v>
      </c>
      <c r="P10" s="92">
        <v>22030</v>
      </c>
      <c r="Q10" s="18">
        <v>192.02</v>
      </c>
      <c r="R10" s="18">
        <v>11.61</v>
      </c>
      <c r="S10" s="63">
        <f t="shared" si="1"/>
        <v>1.003104</v>
      </c>
      <c r="T10" s="18">
        <f t="shared" si="2"/>
        <v>4.56209</v>
      </c>
      <c r="U10" s="63">
        <f t="shared" si="3"/>
        <v>4.576250727360001</v>
      </c>
      <c r="V10" s="175" t="s">
        <v>85</v>
      </c>
      <c r="W10" s="18">
        <v>0</v>
      </c>
      <c r="X10" s="18">
        <v>8.48896</v>
      </c>
      <c r="Y10" s="18">
        <v>5.19731</v>
      </c>
      <c r="Z10" s="17"/>
      <c r="AA10" s="17"/>
    </row>
    <row r="11" spans="1:27" s="16" customFormat="1" ht="24.75" thickBot="1">
      <c r="A11" s="69"/>
      <c r="B11" s="70">
        <v>3</v>
      </c>
      <c r="C11" s="184">
        <v>38926</v>
      </c>
      <c r="D11" s="73">
        <v>195.81</v>
      </c>
      <c r="E11" s="73">
        <v>474.321</v>
      </c>
      <c r="F11" s="63">
        <f t="shared" si="0"/>
        <v>40.9813344</v>
      </c>
      <c r="G11" s="73">
        <v>568</v>
      </c>
      <c r="H11" s="74">
        <v>23277.398</v>
      </c>
      <c r="I11" s="99" t="s">
        <v>45</v>
      </c>
      <c r="J11" s="73">
        <v>568.9</v>
      </c>
      <c r="K11" s="73">
        <v>584.3</v>
      </c>
      <c r="L11" s="73">
        <v>550.8</v>
      </c>
      <c r="M11" s="65"/>
      <c r="N11" s="65"/>
      <c r="O11" s="13">
        <v>3</v>
      </c>
      <c r="P11" s="92">
        <v>22044</v>
      </c>
      <c r="Q11" s="18">
        <v>191.92</v>
      </c>
      <c r="R11" s="18">
        <v>6.01</v>
      </c>
      <c r="S11" s="63">
        <f t="shared" si="1"/>
        <v>0.5192640000000001</v>
      </c>
      <c r="T11" s="18">
        <f t="shared" si="2"/>
        <v>25.296893333333333</v>
      </c>
      <c r="U11" s="63">
        <f t="shared" si="3"/>
        <v>13.135766019840002</v>
      </c>
      <c r="V11" s="175" t="s">
        <v>86</v>
      </c>
      <c r="W11" s="18">
        <v>27.88643</v>
      </c>
      <c r="X11" s="18">
        <v>27.63535</v>
      </c>
      <c r="Y11" s="18">
        <v>20.3689</v>
      </c>
      <c r="Z11" s="17"/>
      <c r="AA11" s="17"/>
    </row>
    <row r="12" spans="1:25" ht="24">
      <c r="A12" s="14"/>
      <c r="B12" s="13">
        <v>1</v>
      </c>
      <c r="C12" s="185">
        <v>39192</v>
      </c>
      <c r="D12" s="18">
        <v>192.55</v>
      </c>
      <c r="E12" s="18">
        <v>12.413</v>
      </c>
      <c r="F12" s="77">
        <f t="shared" si="0"/>
        <v>1.0724832</v>
      </c>
      <c r="G12" s="75">
        <f>+AVERAGE(J12:L12)</f>
        <v>177.83633333333333</v>
      </c>
      <c r="H12" s="76">
        <f>G12*F12</f>
        <v>190.7264798496</v>
      </c>
      <c r="I12" s="96" t="s">
        <v>22</v>
      </c>
      <c r="J12" s="18">
        <v>179.217</v>
      </c>
      <c r="K12" s="18">
        <v>163.346</v>
      </c>
      <c r="L12" s="18">
        <v>190.946</v>
      </c>
      <c r="M12" s="19"/>
      <c r="N12" s="19"/>
      <c r="O12" s="13">
        <v>4</v>
      </c>
      <c r="P12" s="92">
        <v>22051</v>
      </c>
      <c r="Q12" s="18">
        <v>192.25</v>
      </c>
      <c r="R12" s="18">
        <v>21.5</v>
      </c>
      <c r="S12" s="63">
        <f t="shared" si="1"/>
        <v>1.8576000000000001</v>
      </c>
      <c r="T12" s="18">
        <f t="shared" si="2"/>
        <v>21.834006666666667</v>
      </c>
      <c r="U12" s="63">
        <f t="shared" si="3"/>
        <v>40.55885078400001</v>
      </c>
      <c r="V12" s="175" t="s">
        <v>87</v>
      </c>
      <c r="W12" s="18">
        <v>18.61664</v>
      </c>
      <c r="X12" s="18">
        <v>21.22655</v>
      </c>
      <c r="Y12" s="18">
        <v>25.65883</v>
      </c>
    </row>
    <row r="13" spans="1:25" ht="24">
      <c r="A13" s="14"/>
      <c r="B13" s="13">
        <f>+B12+1</f>
        <v>2</v>
      </c>
      <c r="C13" s="185">
        <v>39211</v>
      </c>
      <c r="D13" s="18">
        <v>192.811</v>
      </c>
      <c r="E13" s="18">
        <v>24.692</v>
      </c>
      <c r="F13" s="63">
        <f t="shared" si="0"/>
        <v>2.1333888</v>
      </c>
      <c r="G13" s="75">
        <f aca="true" t="shared" si="4" ref="G13:G30">+AVERAGE(J13:L13)</f>
        <v>147.98299999999998</v>
      </c>
      <c r="H13" s="76">
        <f aca="true" t="shared" si="5" ref="H13:H30">G13*F13</f>
        <v>315.7052747904</v>
      </c>
      <c r="I13" s="96" t="s">
        <v>48</v>
      </c>
      <c r="J13" s="18">
        <v>143.274</v>
      </c>
      <c r="K13" s="18">
        <v>144.876</v>
      </c>
      <c r="L13" s="18">
        <v>155.799</v>
      </c>
      <c r="M13" s="19"/>
      <c r="N13" s="19"/>
      <c r="O13" s="13">
        <v>5</v>
      </c>
      <c r="P13" s="92">
        <v>22061</v>
      </c>
      <c r="Q13" s="18">
        <v>192.39</v>
      </c>
      <c r="R13" s="18">
        <v>22.96</v>
      </c>
      <c r="S13" s="63">
        <f t="shared" si="1"/>
        <v>1.9837440000000002</v>
      </c>
      <c r="T13" s="18">
        <f t="shared" si="2"/>
        <v>34.86282</v>
      </c>
      <c r="U13" s="63">
        <f t="shared" si="3"/>
        <v>69.15890999808</v>
      </c>
      <c r="V13" s="175" t="s">
        <v>88</v>
      </c>
      <c r="W13" s="18">
        <v>28.00747</v>
      </c>
      <c r="X13" s="18">
        <v>33.49328</v>
      </c>
      <c r="Y13" s="18">
        <v>43.08771</v>
      </c>
    </row>
    <row r="14" spans="1:25" ht="24">
      <c r="A14" s="14"/>
      <c r="B14" s="13">
        <f aca="true" t="shared" si="6" ref="B14:B45">+B13+1</f>
        <v>3</v>
      </c>
      <c r="C14" s="185">
        <v>39220</v>
      </c>
      <c r="D14" s="18">
        <v>192.961</v>
      </c>
      <c r="E14" s="18">
        <v>33.063</v>
      </c>
      <c r="F14" s="63">
        <f t="shared" si="0"/>
        <v>2.8566432</v>
      </c>
      <c r="G14" s="75">
        <f t="shared" si="4"/>
        <v>168.557</v>
      </c>
      <c r="H14" s="76">
        <f t="shared" si="5"/>
        <v>481.5072078624</v>
      </c>
      <c r="I14" s="96" t="s">
        <v>49</v>
      </c>
      <c r="J14" s="18">
        <v>179.392</v>
      </c>
      <c r="K14" s="18">
        <v>154.965</v>
      </c>
      <c r="L14" s="18">
        <v>171.314</v>
      </c>
      <c r="M14" s="19"/>
      <c r="N14" s="19"/>
      <c r="O14" s="13">
        <v>6</v>
      </c>
      <c r="P14" s="92">
        <v>22074</v>
      </c>
      <c r="Q14" s="18">
        <v>192.16</v>
      </c>
      <c r="R14" s="18">
        <v>11.35</v>
      </c>
      <c r="S14" s="63">
        <f t="shared" si="1"/>
        <v>0.9806400000000001</v>
      </c>
      <c r="T14" s="18">
        <f t="shared" si="2"/>
        <v>69.65654</v>
      </c>
      <c r="U14" s="63">
        <f t="shared" si="3"/>
        <v>68.30798938560001</v>
      </c>
      <c r="V14" s="175" t="s">
        <v>89</v>
      </c>
      <c r="W14" s="18">
        <v>81.60746</v>
      </c>
      <c r="X14" s="18">
        <v>66.84653</v>
      </c>
      <c r="Y14" s="18">
        <v>60.51563</v>
      </c>
    </row>
    <row r="15" spans="1:25" ht="24">
      <c r="A15" s="14"/>
      <c r="B15" s="13">
        <f t="shared" si="6"/>
        <v>4</v>
      </c>
      <c r="C15" s="185">
        <v>39230</v>
      </c>
      <c r="D15" s="18">
        <v>192.711</v>
      </c>
      <c r="E15" s="18">
        <v>19.904</v>
      </c>
      <c r="F15" s="63">
        <f t="shared" si="0"/>
        <v>1.7197056000000002</v>
      </c>
      <c r="G15" s="75">
        <f t="shared" si="4"/>
        <v>54.97133333333333</v>
      </c>
      <c r="H15" s="76">
        <f t="shared" si="5"/>
        <v>94.53450977279999</v>
      </c>
      <c r="I15" s="96" t="s">
        <v>45</v>
      </c>
      <c r="J15" s="18">
        <v>42.933</v>
      </c>
      <c r="K15" s="18">
        <v>57.029</v>
      </c>
      <c r="L15" s="18">
        <v>64.952</v>
      </c>
      <c r="M15" s="19"/>
      <c r="N15" s="19"/>
      <c r="O15" s="13">
        <v>7</v>
      </c>
      <c r="P15" s="92">
        <v>22079</v>
      </c>
      <c r="Q15" s="18">
        <v>192.26</v>
      </c>
      <c r="R15" s="18">
        <v>17.36</v>
      </c>
      <c r="S15" s="63">
        <f t="shared" si="1"/>
        <v>1.4999040000000001</v>
      </c>
      <c r="T15" s="18">
        <f t="shared" si="2"/>
        <v>398.87004666666667</v>
      </c>
      <c r="U15" s="63">
        <f t="shared" si="3"/>
        <v>598.26677847552</v>
      </c>
      <c r="V15" s="175" t="s">
        <v>90</v>
      </c>
      <c r="W15" s="18">
        <v>396.56459</v>
      </c>
      <c r="X15" s="18">
        <v>409.7299</v>
      </c>
      <c r="Y15" s="18">
        <v>390.31565</v>
      </c>
    </row>
    <row r="16" spans="1:25" ht="24">
      <c r="A16" s="14"/>
      <c r="B16" s="13">
        <f t="shared" si="6"/>
        <v>5</v>
      </c>
      <c r="C16" s="185">
        <v>39244</v>
      </c>
      <c r="D16" s="18">
        <v>192.57</v>
      </c>
      <c r="E16" s="18">
        <v>16.927</v>
      </c>
      <c r="F16" s="63">
        <f t="shared" si="0"/>
        <v>1.4624928000000001</v>
      </c>
      <c r="G16" s="75">
        <f t="shared" si="4"/>
        <v>92.57433333333334</v>
      </c>
      <c r="H16" s="76">
        <f t="shared" si="5"/>
        <v>135.38929596480003</v>
      </c>
      <c r="I16" s="13" t="s">
        <v>50</v>
      </c>
      <c r="J16" s="18">
        <v>91.615</v>
      </c>
      <c r="K16" s="18">
        <v>94.836</v>
      </c>
      <c r="L16" s="18">
        <v>91.272</v>
      </c>
      <c r="M16" s="19"/>
      <c r="N16" s="19"/>
      <c r="O16" s="13">
        <v>8</v>
      </c>
      <c r="P16" s="92">
        <v>22087</v>
      </c>
      <c r="Q16" s="18">
        <v>192.41</v>
      </c>
      <c r="R16" s="18">
        <v>33.86</v>
      </c>
      <c r="S16" s="63">
        <f t="shared" si="1"/>
        <v>2.925504</v>
      </c>
      <c r="T16" s="18">
        <f t="shared" si="2"/>
        <v>203.19420666666667</v>
      </c>
      <c r="U16" s="63">
        <f t="shared" si="3"/>
        <v>594.44546438016</v>
      </c>
      <c r="V16" s="175" t="s">
        <v>91</v>
      </c>
      <c r="W16" s="18">
        <v>192.34629</v>
      </c>
      <c r="X16" s="18">
        <v>222.97625</v>
      </c>
      <c r="Y16" s="18">
        <v>194.26008</v>
      </c>
    </row>
    <row r="17" spans="1:25" ht="24">
      <c r="A17" s="14"/>
      <c r="B17" s="13">
        <f t="shared" si="6"/>
        <v>6</v>
      </c>
      <c r="C17" s="185">
        <v>39252</v>
      </c>
      <c r="D17" s="18">
        <v>194.78</v>
      </c>
      <c r="E17" s="18">
        <v>309.877</v>
      </c>
      <c r="F17" s="63">
        <f t="shared" si="0"/>
        <v>26.7733728</v>
      </c>
      <c r="G17" s="75">
        <f t="shared" si="4"/>
        <v>774.277</v>
      </c>
      <c r="H17" s="76">
        <f t="shared" si="5"/>
        <v>20730.006771465603</v>
      </c>
      <c r="I17" s="13" t="s">
        <v>51</v>
      </c>
      <c r="J17" s="18">
        <v>762.558</v>
      </c>
      <c r="K17" s="18">
        <v>799.486</v>
      </c>
      <c r="L17" s="18">
        <v>760.787</v>
      </c>
      <c r="M17" s="19"/>
      <c r="N17" s="19"/>
      <c r="O17" s="13">
        <v>9</v>
      </c>
      <c r="P17" s="92">
        <v>22100</v>
      </c>
      <c r="Q17" s="18">
        <v>192.4</v>
      </c>
      <c r="R17" s="18">
        <v>23.95</v>
      </c>
      <c r="S17" s="63">
        <f t="shared" si="1"/>
        <v>2.06928</v>
      </c>
      <c r="T17" s="18">
        <f t="shared" si="2"/>
        <v>171.1955966666667</v>
      </c>
      <c r="U17" s="63">
        <f t="shared" si="3"/>
        <v>354.25162427040004</v>
      </c>
      <c r="V17" s="175" t="s">
        <v>92</v>
      </c>
      <c r="W17" s="18">
        <v>189.75244</v>
      </c>
      <c r="X17" s="18">
        <v>180.65799</v>
      </c>
      <c r="Y17" s="18">
        <v>143.17636</v>
      </c>
    </row>
    <row r="18" spans="1:25" ht="24">
      <c r="A18" s="14"/>
      <c r="B18" s="13">
        <f t="shared" si="6"/>
        <v>7</v>
      </c>
      <c r="C18" s="185">
        <v>39262</v>
      </c>
      <c r="D18" s="18">
        <v>193.6</v>
      </c>
      <c r="E18" s="18">
        <v>148.579</v>
      </c>
      <c r="F18" s="63">
        <f t="shared" si="0"/>
        <v>12.837225600000002</v>
      </c>
      <c r="G18" s="75">
        <f t="shared" si="4"/>
        <v>250.75300000000001</v>
      </c>
      <c r="H18" s="76">
        <f t="shared" si="5"/>
        <v>3218.972830876801</v>
      </c>
      <c r="I18" s="13" t="s">
        <v>52</v>
      </c>
      <c r="J18" s="18">
        <v>239.358</v>
      </c>
      <c r="K18" s="18">
        <v>265.407</v>
      </c>
      <c r="L18" s="18">
        <v>247.494</v>
      </c>
      <c r="M18" s="19"/>
      <c r="N18" s="19"/>
      <c r="O18" s="13">
        <v>10</v>
      </c>
      <c r="P18" s="92">
        <v>22111</v>
      </c>
      <c r="Q18" s="18">
        <v>194.03</v>
      </c>
      <c r="R18" s="18">
        <v>189.46</v>
      </c>
      <c r="S18" s="63">
        <f t="shared" si="1"/>
        <v>16.369344</v>
      </c>
      <c r="T18" s="18">
        <f t="shared" si="2"/>
        <v>291.6594</v>
      </c>
      <c r="U18" s="63">
        <f t="shared" si="3"/>
        <v>4774.2730494336</v>
      </c>
      <c r="V18" s="175" t="s">
        <v>93</v>
      </c>
      <c r="W18" s="18">
        <v>286.2395</v>
      </c>
      <c r="X18" s="18">
        <v>290.08087</v>
      </c>
      <c r="Y18" s="18">
        <v>298.65783</v>
      </c>
    </row>
    <row r="19" spans="1:25" ht="24">
      <c r="A19" s="14"/>
      <c r="B19" s="13">
        <f t="shared" si="6"/>
        <v>8</v>
      </c>
      <c r="C19" s="185">
        <v>39273</v>
      </c>
      <c r="D19" s="18">
        <v>193.18</v>
      </c>
      <c r="E19" s="18">
        <v>93.761</v>
      </c>
      <c r="F19" s="63">
        <f t="shared" si="0"/>
        <v>8.1009504</v>
      </c>
      <c r="G19" s="75">
        <f t="shared" si="4"/>
        <v>2454.1560000000004</v>
      </c>
      <c r="H19" s="76">
        <f t="shared" si="5"/>
        <v>19880.996029862403</v>
      </c>
      <c r="I19" s="13" t="s">
        <v>53</v>
      </c>
      <c r="J19" s="18">
        <v>2518.886</v>
      </c>
      <c r="K19" s="18">
        <v>2348.017</v>
      </c>
      <c r="L19" s="18">
        <v>2495.565</v>
      </c>
      <c r="M19" s="19"/>
      <c r="N19" s="19"/>
      <c r="O19" s="13">
        <v>11</v>
      </c>
      <c r="P19" s="92">
        <v>22115</v>
      </c>
      <c r="Q19" s="18">
        <v>198.33</v>
      </c>
      <c r="R19" s="18">
        <v>928.19</v>
      </c>
      <c r="S19" s="63">
        <f t="shared" si="1"/>
        <v>80.19561600000002</v>
      </c>
      <c r="T19" s="18">
        <f t="shared" si="2"/>
        <v>2365.1532533333334</v>
      </c>
      <c r="U19" s="63">
        <f t="shared" si="3"/>
        <v>189674.92208547075</v>
      </c>
      <c r="V19" s="175" t="s">
        <v>94</v>
      </c>
      <c r="W19" s="18">
        <v>3011.02954</v>
      </c>
      <c r="X19" s="18">
        <v>1998.70722</v>
      </c>
      <c r="Y19" s="18">
        <v>2085.723</v>
      </c>
    </row>
    <row r="20" spans="1:25" ht="24">
      <c r="A20" s="14"/>
      <c r="B20" s="13">
        <f t="shared" si="6"/>
        <v>9</v>
      </c>
      <c r="C20" s="185">
        <v>39281</v>
      </c>
      <c r="D20" s="18">
        <v>192.7</v>
      </c>
      <c r="E20" s="18">
        <v>33.207</v>
      </c>
      <c r="F20" s="63">
        <f t="shared" si="0"/>
        <v>2.8690848000000004</v>
      </c>
      <c r="G20" s="75">
        <f t="shared" si="4"/>
        <v>70.206</v>
      </c>
      <c r="H20" s="76">
        <f t="shared" si="5"/>
        <v>201.42696746880003</v>
      </c>
      <c r="I20" s="13" t="s">
        <v>54</v>
      </c>
      <c r="J20" s="18">
        <v>66.722</v>
      </c>
      <c r="K20" s="18">
        <v>73.159</v>
      </c>
      <c r="L20" s="18">
        <v>70.737</v>
      </c>
      <c r="M20" s="19"/>
      <c r="N20" s="19"/>
      <c r="O20" s="13">
        <v>12</v>
      </c>
      <c r="P20" s="92">
        <v>22135</v>
      </c>
      <c r="Q20" s="18">
        <v>195.42</v>
      </c>
      <c r="R20" s="18">
        <v>3.96</v>
      </c>
      <c r="S20" s="63">
        <f t="shared" si="1"/>
        <v>0.342144</v>
      </c>
      <c r="T20" s="18">
        <f t="shared" si="2"/>
        <v>673.4234733333333</v>
      </c>
      <c r="U20" s="63">
        <f t="shared" si="3"/>
        <v>230.40780086016</v>
      </c>
      <c r="V20" s="175" t="s">
        <v>95</v>
      </c>
      <c r="W20" s="18">
        <v>672.92354</v>
      </c>
      <c r="X20" s="18">
        <v>635.37771</v>
      </c>
      <c r="Y20" s="18">
        <v>711.96917</v>
      </c>
    </row>
    <row r="21" spans="1:25" ht="24">
      <c r="A21" s="14"/>
      <c r="B21" s="13">
        <f t="shared" si="6"/>
        <v>10</v>
      </c>
      <c r="C21" s="185">
        <v>39295</v>
      </c>
      <c r="D21" s="18">
        <v>195.86</v>
      </c>
      <c r="E21" s="18">
        <v>540.938</v>
      </c>
      <c r="F21" s="63">
        <f t="shared" si="0"/>
        <v>46.7370432</v>
      </c>
      <c r="G21" s="75">
        <f t="shared" si="4"/>
        <v>1401.5523333333333</v>
      </c>
      <c r="H21" s="76">
        <f t="shared" si="5"/>
        <v>65504.4119500608</v>
      </c>
      <c r="I21" s="13" t="s">
        <v>55</v>
      </c>
      <c r="J21" s="18">
        <v>1206.187</v>
      </c>
      <c r="K21" s="18">
        <v>1630.688</v>
      </c>
      <c r="L21" s="18">
        <v>1367.782</v>
      </c>
      <c r="M21" s="19"/>
      <c r="N21" s="19"/>
      <c r="O21" s="13">
        <v>13</v>
      </c>
      <c r="P21" s="92">
        <v>22142</v>
      </c>
      <c r="Q21" s="18">
        <v>193.41</v>
      </c>
      <c r="R21" s="18">
        <v>137.81</v>
      </c>
      <c r="S21" s="63">
        <f t="shared" si="1"/>
        <v>11.906784</v>
      </c>
      <c r="T21" s="18">
        <f t="shared" si="2"/>
        <v>299.45976666666667</v>
      </c>
      <c r="U21" s="63">
        <f t="shared" si="3"/>
        <v>3565.6027583904</v>
      </c>
      <c r="V21" s="175" t="s">
        <v>96</v>
      </c>
      <c r="W21" s="18">
        <v>314.2081</v>
      </c>
      <c r="X21" s="18">
        <v>313.49858</v>
      </c>
      <c r="Y21" s="18">
        <v>270.67262</v>
      </c>
    </row>
    <row r="22" spans="1:25" ht="24">
      <c r="A22" s="14"/>
      <c r="B22" s="13">
        <f t="shared" si="6"/>
        <v>11</v>
      </c>
      <c r="C22" s="185">
        <v>39303</v>
      </c>
      <c r="D22" s="18">
        <v>193.93</v>
      </c>
      <c r="E22" s="18">
        <v>196.863</v>
      </c>
      <c r="F22" s="63">
        <f t="shared" si="0"/>
        <v>17.0089632</v>
      </c>
      <c r="G22" s="75">
        <f t="shared" si="4"/>
        <v>289.3763333333333</v>
      </c>
      <c r="H22" s="76">
        <f t="shared" si="5"/>
        <v>4921.9914046176</v>
      </c>
      <c r="I22" s="13" t="s">
        <v>56</v>
      </c>
      <c r="J22" s="18">
        <v>281.227</v>
      </c>
      <c r="K22" s="18">
        <v>293.786</v>
      </c>
      <c r="L22" s="18">
        <v>293.116</v>
      </c>
      <c r="M22" s="19"/>
      <c r="N22" s="19"/>
      <c r="O22" s="13">
        <v>14</v>
      </c>
      <c r="P22" s="92">
        <v>22154</v>
      </c>
      <c r="Q22" s="18">
        <v>196.48</v>
      </c>
      <c r="R22" s="18">
        <v>583.11</v>
      </c>
      <c r="S22" s="63">
        <f t="shared" si="1"/>
        <v>50.380704</v>
      </c>
      <c r="T22" s="18">
        <f t="shared" si="2"/>
        <v>1415.0921333333333</v>
      </c>
      <c r="U22" s="63">
        <f t="shared" si="3"/>
        <v>71293.3379021952</v>
      </c>
      <c r="V22" s="175" t="s">
        <v>97</v>
      </c>
      <c r="W22" s="18">
        <v>1271.12093</v>
      </c>
      <c r="X22" s="18">
        <v>1758.66007</v>
      </c>
      <c r="Y22" s="18">
        <v>1215.4954</v>
      </c>
    </row>
    <row r="23" spans="1:25" ht="24">
      <c r="A23" s="14"/>
      <c r="B23" s="13">
        <f t="shared" si="6"/>
        <v>12</v>
      </c>
      <c r="C23" s="185">
        <v>39314</v>
      </c>
      <c r="D23" s="18">
        <v>193.61</v>
      </c>
      <c r="E23" s="18">
        <v>157.89</v>
      </c>
      <c r="F23" s="63">
        <f t="shared" si="0"/>
        <v>13.641696</v>
      </c>
      <c r="G23" s="75">
        <f t="shared" si="4"/>
        <v>72.76866666666666</v>
      </c>
      <c r="H23" s="76">
        <f t="shared" si="5"/>
        <v>992.6880289919999</v>
      </c>
      <c r="I23" s="13" t="s">
        <v>57</v>
      </c>
      <c r="J23" s="18">
        <v>82.766</v>
      </c>
      <c r="K23" s="18">
        <v>74.847</v>
      </c>
      <c r="L23" s="18">
        <v>60.693</v>
      </c>
      <c r="M23" s="19"/>
      <c r="N23" s="19"/>
      <c r="O23" s="13">
        <v>15</v>
      </c>
      <c r="P23" s="92">
        <v>22163</v>
      </c>
      <c r="Q23" s="18">
        <v>195.31</v>
      </c>
      <c r="R23" s="18">
        <v>384.44</v>
      </c>
      <c r="S23" s="63">
        <f t="shared" si="1"/>
        <v>33.215616000000004</v>
      </c>
      <c r="T23" s="18">
        <f t="shared" si="2"/>
        <v>778.2368</v>
      </c>
      <c r="U23" s="63">
        <f t="shared" si="3"/>
        <v>25849.614705868804</v>
      </c>
      <c r="V23" s="175" t="s">
        <v>98</v>
      </c>
      <c r="W23" s="18">
        <v>771.87336</v>
      </c>
      <c r="X23" s="18">
        <v>780.71414</v>
      </c>
      <c r="Y23" s="18">
        <v>782.1229</v>
      </c>
    </row>
    <row r="24" spans="1:25" ht="24">
      <c r="A24" s="14"/>
      <c r="B24" s="13">
        <f t="shared" si="6"/>
        <v>13</v>
      </c>
      <c r="C24" s="185">
        <v>39324</v>
      </c>
      <c r="D24" s="18">
        <v>194.06</v>
      </c>
      <c r="E24" s="18">
        <v>233.752</v>
      </c>
      <c r="F24" s="63">
        <f t="shared" si="0"/>
        <v>20.196172800000003</v>
      </c>
      <c r="G24" s="75">
        <f t="shared" si="4"/>
        <v>243.40833333333333</v>
      </c>
      <c r="H24" s="76">
        <f t="shared" si="5"/>
        <v>4915.916760960001</v>
      </c>
      <c r="I24" s="13" t="s">
        <v>58</v>
      </c>
      <c r="J24" s="18">
        <v>239.387</v>
      </c>
      <c r="K24" s="18">
        <v>248.871</v>
      </c>
      <c r="L24" s="18">
        <v>241.967</v>
      </c>
      <c r="M24" s="19"/>
      <c r="N24" s="19"/>
      <c r="O24" s="13">
        <v>16</v>
      </c>
      <c r="P24" s="92">
        <v>22171</v>
      </c>
      <c r="Q24" s="18">
        <v>195</v>
      </c>
      <c r="R24" s="18">
        <v>335.53</v>
      </c>
      <c r="S24" s="63">
        <f t="shared" si="1"/>
        <v>28.989791999999998</v>
      </c>
      <c r="T24" s="18">
        <f t="shared" si="2"/>
        <v>234.77148</v>
      </c>
      <c r="U24" s="63">
        <f t="shared" si="3"/>
        <v>6805.97637273216</v>
      </c>
      <c r="V24" s="175" t="s">
        <v>99</v>
      </c>
      <c r="W24" s="18">
        <v>238.4532</v>
      </c>
      <c r="X24" s="18">
        <v>233.11196</v>
      </c>
      <c r="Y24" s="18">
        <v>232.74928</v>
      </c>
    </row>
    <row r="25" spans="1:25" ht="24">
      <c r="A25" s="14"/>
      <c r="B25" s="13">
        <f t="shared" si="6"/>
        <v>14</v>
      </c>
      <c r="C25" s="185">
        <v>39335</v>
      </c>
      <c r="D25" s="18">
        <f>192.2+1.92</f>
        <v>194.11999999999998</v>
      </c>
      <c r="E25" s="18">
        <v>244.178</v>
      </c>
      <c r="F25" s="63">
        <f t="shared" si="0"/>
        <v>21.0969792</v>
      </c>
      <c r="G25" s="75">
        <f t="shared" si="4"/>
        <v>221.71</v>
      </c>
      <c r="H25" s="76">
        <f t="shared" si="5"/>
        <v>4677.411258432</v>
      </c>
      <c r="I25" s="13" t="s">
        <v>59</v>
      </c>
      <c r="J25" s="18">
        <v>229.436</v>
      </c>
      <c r="K25" s="18">
        <v>214.25</v>
      </c>
      <c r="L25" s="18">
        <v>221.444</v>
      </c>
      <c r="M25" s="19"/>
      <c r="N25" s="19"/>
      <c r="O25" s="13">
        <v>17</v>
      </c>
      <c r="P25" s="92">
        <v>22179</v>
      </c>
      <c r="Q25" s="18">
        <v>193.75</v>
      </c>
      <c r="R25" s="18">
        <v>179.76</v>
      </c>
      <c r="S25" s="63">
        <f t="shared" si="1"/>
        <v>15.531264</v>
      </c>
      <c r="T25" s="18">
        <f t="shared" si="2"/>
        <v>140.01355666666666</v>
      </c>
      <c r="U25" s="63">
        <f t="shared" si="3"/>
        <v>2174.58751216896</v>
      </c>
      <c r="V25" s="175" t="s">
        <v>100</v>
      </c>
      <c r="W25" s="18">
        <v>138.51292</v>
      </c>
      <c r="X25" s="18">
        <v>140.52877</v>
      </c>
      <c r="Y25" s="18">
        <v>140.99898</v>
      </c>
    </row>
    <row r="26" spans="1:25" ht="24">
      <c r="A26" s="14"/>
      <c r="B26" s="13">
        <f t="shared" si="6"/>
        <v>15</v>
      </c>
      <c r="C26" s="185">
        <v>39344</v>
      </c>
      <c r="D26" s="18">
        <f>192.2+1.93</f>
        <v>194.13</v>
      </c>
      <c r="E26" s="18">
        <v>237.645</v>
      </c>
      <c r="F26" s="63">
        <f t="shared" si="0"/>
        <v>20.532528000000003</v>
      </c>
      <c r="G26" s="75">
        <f t="shared" si="4"/>
        <v>492.7806666666667</v>
      </c>
      <c r="H26" s="76">
        <f t="shared" si="5"/>
        <v>10118.032836192002</v>
      </c>
      <c r="I26" s="13" t="s">
        <v>60</v>
      </c>
      <c r="J26" s="18">
        <v>476.55</v>
      </c>
      <c r="K26" s="18">
        <v>506.594</v>
      </c>
      <c r="L26" s="18">
        <v>495.198</v>
      </c>
      <c r="M26" s="19"/>
      <c r="N26" s="19"/>
      <c r="O26" s="13">
        <v>18</v>
      </c>
      <c r="P26" s="92">
        <v>22192</v>
      </c>
      <c r="Q26" s="18">
        <v>193.52</v>
      </c>
      <c r="R26" s="18">
        <v>142.08</v>
      </c>
      <c r="S26" s="63">
        <f t="shared" si="1"/>
        <v>12.275712000000002</v>
      </c>
      <c r="T26" s="18">
        <f t="shared" si="2"/>
        <v>66.72780333333334</v>
      </c>
      <c r="U26" s="63">
        <f t="shared" si="3"/>
        <v>819.1312961126403</v>
      </c>
      <c r="V26" s="175" t="s">
        <v>101</v>
      </c>
      <c r="W26" s="18">
        <v>70.67798</v>
      </c>
      <c r="X26" s="18">
        <v>60.79214</v>
      </c>
      <c r="Y26" s="18">
        <v>68.71329</v>
      </c>
    </row>
    <row r="27" spans="1:25" ht="24">
      <c r="A27" s="14"/>
      <c r="B27" s="13">
        <f t="shared" si="6"/>
        <v>16</v>
      </c>
      <c r="C27" s="185">
        <v>39352</v>
      </c>
      <c r="D27" s="18">
        <f>192.2+1.33</f>
        <v>193.53</v>
      </c>
      <c r="E27" s="18">
        <v>165.471</v>
      </c>
      <c r="F27" s="63">
        <f t="shared" si="0"/>
        <v>14.296694400000002</v>
      </c>
      <c r="G27" s="75">
        <f t="shared" si="4"/>
        <v>131.99666666666667</v>
      </c>
      <c r="H27" s="76">
        <f t="shared" si="5"/>
        <v>1887.1160051520003</v>
      </c>
      <c r="I27" s="13" t="s">
        <v>61</v>
      </c>
      <c r="J27" s="18">
        <v>135.095</v>
      </c>
      <c r="K27" s="18">
        <v>136.669</v>
      </c>
      <c r="L27" s="18">
        <v>124.226</v>
      </c>
      <c r="M27" s="19"/>
      <c r="N27" s="19"/>
      <c r="O27" s="13">
        <v>19</v>
      </c>
      <c r="P27" s="92">
        <v>22208</v>
      </c>
      <c r="Q27" s="18">
        <v>193.56</v>
      </c>
      <c r="R27" s="18">
        <v>155.3</v>
      </c>
      <c r="S27" s="63">
        <f t="shared" si="1"/>
        <v>13.417920000000002</v>
      </c>
      <c r="T27" s="18">
        <f t="shared" si="2"/>
        <v>31.26393333333333</v>
      </c>
      <c r="U27" s="63">
        <f t="shared" si="3"/>
        <v>419.49695635200004</v>
      </c>
      <c r="V27" s="175" t="s">
        <v>102</v>
      </c>
      <c r="W27" s="18">
        <v>28.70662</v>
      </c>
      <c r="X27" s="18">
        <v>33.2477</v>
      </c>
      <c r="Y27" s="18">
        <v>31.83748</v>
      </c>
    </row>
    <row r="28" spans="1:25" ht="24">
      <c r="A28" s="14"/>
      <c r="B28" s="13">
        <f t="shared" si="6"/>
        <v>17</v>
      </c>
      <c r="C28" s="185">
        <v>39365</v>
      </c>
      <c r="D28" s="18">
        <v>195.29</v>
      </c>
      <c r="E28" s="18">
        <v>443.142</v>
      </c>
      <c r="F28" s="63">
        <f t="shared" si="0"/>
        <v>38.2874688</v>
      </c>
      <c r="G28" s="75">
        <f t="shared" si="4"/>
        <v>219.35566666666668</v>
      </c>
      <c r="H28" s="76">
        <f t="shared" si="5"/>
        <v>8398.5732436032</v>
      </c>
      <c r="I28" s="13" t="s">
        <v>62</v>
      </c>
      <c r="J28" s="18">
        <v>209.862</v>
      </c>
      <c r="K28" s="18">
        <v>220.961</v>
      </c>
      <c r="L28" s="18">
        <v>227.244</v>
      </c>
      <c r="M28" s="19"/>
      <c r="N28" s="19"/>
      <c r="O28" s="13">
        <v>20</v>
      </c>
      <c r="P28" s="92">
        <v>22214</v>
      </c>
      <c r="Q28" s="18">
        <v>193.38</v>
      </c>
      <c r="R28" s="18">
        <v>131.44</v>
      </c>
      <c r="S28" s="63">
        <f t="shared" si="1"/>
        <v>11.356416000000001</v>
      </c>
      <c r="T28" s="18">
        <f t="shared" si="2"/>
        <v>57.402229999999996</v>
      </c>
      <c r="U28" s="63">
        <f t="shared" si="3"/>
        <v>651.88360320768</v>
      </c>
      <c r="V28" s="175" t="s">
        <v>103</v>
      </c>
      <c r="W28" s="18">
        <v>65.40032</v>
      </c>
      <c r="X28" s="18">
        <v>46.66759</v>
      </c>
      <c r="Y28" s="18">
        <v>60.13878</v>
      </c>
    </row>
    <row r="29" spans="1:25" ht="24">
      <c r="A29" s="14"/>
      <c r="B29" s="13">
        <f t="shared" si="6"/>
        <v>18</v>
      </c>
      <c r="C29" s="186">
        <v>39373</v>
      </c>
      <c r="D29" s="18">
        <v>194.18</v>
      </c>
      <c r="E29" s="18">
        <v>255.608</v>
      </c>
      <c r="F29" s="63">
        <f t="shared" si="0"/>
        <v>22.0845312</v>
      </c>
      <c r="G29" s="75">
        <f t="shared" si="4"/>
        <v>105.38533333333334</v>
      </c>
      <c r="H29" s="76">
        <f t="shared" si="5"/>
        <v>2327.3856820224</v>
      </c>
      <c r="I29" s="13" t="s">
        <v>63</v>
      </c>
      <c r="J29" s="18">
        <v>101.851</v>
      </c>
      <c r="K29" s="18">
        <v>111.821</v>
      </c>
      <c r="L29" s="18">
        <v>102.484</v>
      </c>
      <c r="M29" s="19"/>
      <c r="N29" s="19"/>
      <c r="O29" s="13">
        <v>21</v>
      </c>
      <c r="P29" s="92">
        <v>22228</v>
      </c>
      <c r="Q29" s="18">
        <v>192.8</v>
      </c>
      <c r="R29" s="18">
        <v>75.42</v>
      </c>
      <c r="S29" s="63">
        <f t="shared" si="1"/>
        <v>6.516288</v>
      </c>
      <c r="T29" s="18">
        <f t="shared" si="2"/>
        <v>18.215143333333334</v>
      </c>
      <c r="U29" s="63">
        <f t="shared" si="3"/>
        <v>118.69511992128001</v>
      </c>
      <c r="V29" s="175" t="s">
        <v>104</v>
      </c>
      <c r="W29" s="18">
        <v>27.80269</v>
      </c>
      <c r="X29" s="18">
        <v>12.93947</v>
      </c>
      <c r="Y29" s="18">
        <v>13.90327</v>
      </c>
    </row>
    <row r="30" spans="1:25" ht="24">
      <c r="A30" s="14"/>
      <c r="B30" s="13">
        <f t="shared" si="6"/>
        <v>19</v>
      </c>
      <c r="C30" s="186">
        <v>39385</v>
      </c>
      <c r="D30" s="18">
        <v>193.23</v>
      </c>
      <c r="E30" s="18">
        <v>113.544</v>
      </c>
      <c r="F30" s="63">
        <f t="shared" si="0"/>
        <v>9.810201600000001</v>
      </c>
      <c r="G30" s="75">
        <f t="shared" si="4"/>
        <v>72.34433333333334</v>
      </c>
      <c r="H30" s="76">
        <f t="shared" si="5"/>
        <v>709.7124946176001</v>
      </c>
      <c r="I30" s="13" t="s">
        <v>64</v>
      </c>
      <c r="J30" s="18">
        <v>69.76</v>
      </c>
      <c r="K30" s="18">
        <v>71.192</v>
      </c>
      <c r="L30" s="18">
        <v>76.081</v>
      </c>
      <c r="M30" s="19"/>
      <c r="N30" s="19"/>
      <c r="O30" s="13">
        <v>22</v>
      </c>
      <c r="P30" s="92">
        <v>22247</v>
      </c>
      <c r="Q30" s="18">
        <v>192.55</v>
      </c>
      <c r="R30" s="18">
        <v>44.9</v>
      </c>
      <c r="S30" s="63">
        <f t="shared" si="1"/>
        <v>3.87936</v>
      </c>
      <c r="T30" s="18">
        <f t="shared" si="2"/>
        <v>25.377456666666664</v>
      </c>
      <c r="U30" s="63">
        <f t="shared" si="3"/>
        <v>98.4482902944</v>
      </c>
      <c r="V30" s="175" t="s">
        <v>105</v>
      </c>
      <c r="W30" s="18">
        <v>24.27988</v>
      </c>
      <c r="X30" s="18">
        <v>27.12932</v>
      </c>
      <c r="Y30" s="18">
        <v>24.72317</v>
      </c>
    </row>
    <row r="31" spans="1:25" ht="24">
      <c r="A31" s="14"/>
      <c r="B31" s="13">
        <f t="shared" si="6"/>
        <v>20</v>
      </c>
      <c r="C31" s="186">
        <v>39393</v>
      </c>
      <c r="D31" s="18">
        <v>193.04</v>
      </c>
      <c r="E31" s="18">
        <v>86.189</v>
      </c>
      <c r="F31" s="63">
        <f t="shared" si="0"/>
        <v>7.446729599999999</v>
      </c>
      <c r="G31" s="75">
        <f aca="true" t="shared" si="7" ref="G31:G37">+AVERAGE(J31:L31)</f>
        <v>33.66233333333333</v>
      </c>
      <c r="H31" s="76">
        <f aca="true" t="shared" si="8" ref="H31:H37">G31*F31</f>
        <v>250.67429403839995</v>
      </c>
      <c r="I31" s="13" t="s">
        <v>65</v>
      </c>
      <c r="J31" s="18">
        <v>31.227</v>
      </c>
      <c r="K31" s="18">
        <v>39.204</v>
      </c>
      <c r="L31" s="18">
        <v>30.556</v>
      </c>
      <c r="M31" s="19"/>
      <c r="N31" s="19"/>
      <c r="O31" s="13">
        <v>23</v>
      </c>
      <c r="P31" s="92">
        <v>22254</v>
      </c>
      <c r="Q31" s="18">
        <v>192.46</v>
      </c>
      <c r="R31" s="18">
        <v>36.58</v>
      </c>
      <c r="S31" s="63">
        <f t="shared" si="1"/>
        <v>3.160512</v>
      </c>
      <c r="T31" s="18">
        <f t="shared" si="2"/>
        <v>38.05654666666666</v>
      </c>
      <c r="U31" s="63">
        <f t="shared" si="3"/>
        <v>120.27817241855999</v>
      </c>
      <c r="V31" s="175" t="s">
        <v>106</v>
      </c>
      <c r="W31" s="18">
        <v>43.94708</v>
      </c>
      <c r="X31" s="18">
        <v>20.95652</v>
      </c>
      <c r="Y31" s="18">
        <v>49.26604</v>
      </c>
    </row>
    <row r="32" spans="1:25" ht="24">
      <c r="A32" s="14"/>
      <c r="B32" s="13">
        <f t="shared" si="6"/>
        <v>21</v>
      </c>
      <c r="C32" s="186">
        <v>39405</v>
      </c>
      <c r="D32" s="18">
        <v>192.81</v>
      </c>
      <c r="E32" s="18">
        <v>42.082</v>
      </c>
      <c r="F32" s="63">
        <f t="shared" si="0"/>
        <v>3.6358848000000004</v>
      </c>
      <c r="G32" s="75">
        <f t="shared" si="7"/>
        <v>23.441666666666666</v>
      </c>
      <c r="H32" s="76">
        <f t="shared" si="8"/>
        <v>85.23119952</v>
      </c>
      <c r="I32" s="13" t="s">
        <v>66</v>
      </c>
      <c r="J32" s="18">
        <v>20.913</v>
      </c>
      <c r="K32" s="18">
        <v>24.822</v>
      </c>
      <c r="L32" s="18">
        <v>24.59</v>
      </c>
      <c r="M32" s="19"/>
      <c r="N32" s="19"/>
      <c r="O32" s="13">
        <v>24</v>
      </c>
      <c r="P32" s="92">
        <v>22263</v>
      </c>
      <c r="Q32" s="18">
        <v>192.48</v>
      </c>
      <c r="R32" s="18">
        <v>39.28</v>
      </c>
      <c r="S32" s="63">
        <f t="shared" si="1"/>
        <v>3.3937920000000004</v>
      </c>
      <c r="T32" s="18">
        <f t="shared" si="2"/>
        <v>25.184916666666666</v>
      </c>
      <c r="U32" s="63">
        <f t="shared" si="3"/>
        <v>85.472368704</v>
      </c>
      <c r="V32" s="175" t="s">
        <v>81</v>
      </c>
      <c r="W32" s="18">
        <v>16.11365</v>
      </c>
      <c r="X32" s="18">
        <v>33.24173</v>
      </c>
      <c r="Y32" s="18">
        <v>26.19937</v>
      </c>
    </row>
    <row r="33" spans="1:25" ht="24">
      <c r="A33" s="14"/>
      <c r="B33" s="13">
        <f t="shared" si="6"/>
        <v>22</v>
      </c>
      <c r="C33" s="186">
        <v>39415</v>
      </c>
      <c r="D33" s="18">
        <v>192.69</v>
      </c>
      <c r="E33" s="18">
        <v>33.377</v>
      </c>
      <c r="F33" s="63">
        <f t="shared" si="0"/>
        <v>2.8837728000000005</v>
      </c>
      <c r="G33" s="75">
        <f t="shared" si="7"/>
        <v>12.263666666666666</v>
      </c>
      <c r="H33" s="76">
        <f t="shared" si="8"/>
        <v>35.3656283616</v>
      </c>
      <c r="I33" s="13" t="s">
        <v>67</v>
      </c>
      <c r="J33" s="18">
        <v>9.068</v>
      </c>
      <c r="K33" s="18">
        <v>12.431</v>
      </c>
      <c r="L33" s="18">
        <v>15.292</v>
      </c>
      <c r="M33" s="19"/>
      <c r="N33" s="19"/>
      <c r="O33" s="13">
        <v>25</v>
      </c>
      <c r="P33" s="92">
        <v>22275</v>
      </c>
      <c r="Q33" s="18">
        <v>192.31</v>
      </c>
      <c r="R33" s="18">
        <v>24</v>
      </c>
      <c r="S33" s="63">
        <f t="shared" si="1"/>
        <v>2.0736</v>
      </c>
      <c r="T33" s="18">
        <f t="shared" si="2"/>
        <v>33.48409999999999</v>
      </c>
      <c r="U33" s="63">
        <f t="shared" si="3"/>
        <v>69.43262975999998</v>
      </c>
      <c r="V33" s="175" t="s">
        <v>107</v>
      </c>
      <c r="W33" s="18">
        <v>16.12737</v>
      </c>
      <c r="X33" s="18">
        <v>49.63021</v>
      </c>
      <c r="Y33" s="18">
        <v>34.69472</v>
      </c>
    </row>
    <row r="34" spans="1:25" ht="24">
      <c r="A34" s="14"/>
      <c r="B34" s="13">
        <f t="shared" si="6"/>
        <v>23</v>
      </c>
      <c r="C34" s="186">
        <v>39419</v>
      </c>
      <c r="D34" s="18">
        <v>192.66</v>
      </c>
      <c r="E34" s="18">
        <v>31.541</v>
      </c>
      <c r="F34" s="63">
        <f t="shared" si="0"/>
        <v>2.7251424</v>
      </c>
      <c r="G34" s="75">
        <f t="shared" si="7"/>
        <v>48.42600000000001</v>
      </c>
      <c r="H34" s="76">
        <f t="shared" si="8"/>
        <v>131.96774586240002</v>
      </c>
      <c r="I34" s="13" t="s">
        <v>68</v>
      </c>
      <c r="J34" s="18">
        <v>47.02</v>
      </c>
      <c r="K34" s="18">
        <v>41.834</v>
      </c>
      <c r="L34" s="18">
        <v>56.424</v>
      </c>
      <c r="M34" s="19"/>
      <c r="N34" s="19"/>
      <c r="O34" s="13">
        <v>26</v>
      </c>
      <c r="P34" s="92">
        <v>22289</v>
      </c>
      <c r="Q34" s="18">
        <v>192.37</v>
      </c>
      <c r="R34" s="18">
        <v>25.62</v>
      </c>
      <c r="S34" s="63">
        <f t="shared" si="1"/>
        <v>2.2135680000000004</v>
      </c>
      <c r="T34" s="18"/>
      <c r="U34" s="63"/>
      <c r="V34" s="175" t="s">
        <v>82</v>
      </c>
      <c r="W34" s="18"/>
      <c r="X34" s="18"/>
      <c r="Y34" s="18"/>
    </row>
    <row r="35" spans="1:25" ht="24">
      <c r="A35" s="14"/>
      <c r="B35" s="13">
        <f t="shared" si="6"/>
        <v>24</v>
      </c>
      <c r="C35" s="186">
        <v>39435</v>
      </c>
      <c r="D35" s="18">
        <v>192.57</v>
      </c>
      <c r="E35" s="18">
        <v>22.903</v>
      </c>
      <c r="F35" s="63">
        <f t="shared" si="0"/>
        <v>1.9788192</v>
      </c>
      <c r="G35" s="75">
        <f t="shared" si="7"/>
        <v>23.81866666666667</v>
      </c>
      <c r="H35" s="76">
        <f t="shared" si="8"/>
        <v>47.13283491840001</v>
      </c>
      <c r="I35" s="13" t="s">
        <v>69</v>
      </c>
      <c r="J35" s="18">
        <v>25.13</v>
      </c>
      <c r="K35" s="18">
        <v>20.483</v>
      </c>
      <c r="L35" s="18">
        <v>25.843</v>
      </c>
      <c r="M35" s="19"/>
      <c r="N35" s="19"/>
      <c r="O35" s="13">
        <v>27</v>
      </c>
      <c r="P35" s="92">
        <v>21946</v>
      </c>
      <c r="Q35" s="18">
        <v>192.22</v>
      </c>
      <c r="R35" s="18">
        <v>16.21</v>
      </c>
      <c r="S35" s="63">
        <f t="shared" si="1"/>
        <v>1.4005440000000002</v>
      </c>
      <c r="T35" s="18"/>
      <c r="U35" s="63"/>
      <c r="V35" s="175" t="s">
        <v>83</v>
      </c>
      <c r="W35" s="18"/>
      <c r="X35" s="18"/>
      <c r="Y35" s="18"/>
    </row>
    <row r="36" spans="1:25" ht="24">
      <c r="A36" s="14"/>
      <c r="B36" s="13">
        <f t="shared" si="6"/>
        <v>25</v>
      </c>
      <c r="C36" s="186">
        <v>39444</v>
      </c>
      <c r="D36" s="18">
        <v>192.53</v>
      </c>
      <c r="E36" s="18">
        <v>19.951</v>
      </c>
      <c r="F36" s="63">
        <f t="shared" si="0"/>
        <v>1.7237664000000001</v>
      </c>
      <c r="G36" s="75">
        <f t="shared" si="7"/>
        <v>26.790000000000003</v>
      </c>
      <c r="H36" s="76">
        <f t="shared" si="8"/>
        <v>46.17970185600001</v>
      </c>
      <c r="I36" s="13" t="s">
        <v>70</v>
      </c>
      <c r="J36" s="18">
        <v>19.91</v>
      </c>
      <c r="K36" s="18">
        <v>26.307</v>
      </c>
      <c r="L36" s="18">
        <v>34.153</v>
      </c>
      <c r="M36" s="19"/>
      <c r="N36" s="19"/>
      <c r="O36" s="13">
        <v>28</v>
      </c>
      <c r="P36" s="92">
        <v>22319</v>
      </c>
      <c r="Q36" s="18">
        <v>192.16</v>
      </c>
      <c r="R36" s="18">
        <v>11.2</v>
      </c>
      <c r="S36" s="63">
        <f t="shared" si="1"/>
        <v>0.96768</v>
      </c>
      <c r="T36" s="18"/>
      <c r="U36" s="63"/>
      <c r="V36" s="175" t="s">
        <v>108</v>
      </c>
      <c r="W36" s="18"/>
      <c r="X36" s="18"/>
      <c r="Y36" s="18"/>
    </row>
    <row r="37" spans="1:25" ht="24">
      <c r="A37" s="14"/>
      <c r="B37" s="13">
        <f t="shared" si="6"/>
        <v>26</v>
      </c>
      <c r="C37" s="186">
        <v>39456</v>
      </c>
      <c r="D37" s="18">
        <v>192.47</v>
      </c>
      <c r="E37" s="18">
        <v>16.617</v>
      </c>
      <c r="F37" s="63">
        <f t="shared" si="0"/>
        <v>1.4357088000000002</v>
      </c>
      <c r="G37" s="75">
        <f t="shared" si="7"/>
        <v>17.082666666666665</v>
      </c>
      <c r="H37" s="76">
        <f t="shared" si="8"/>
        <v>24.5257348608</v>
      </c>
      <c r="I37" s="13" t="s">
        <v>71</v>
      </c>
      <c r="J37" s="18">
        <v>16.427</v>
      </c>
      <c r="K37" s="18">
        <v>20.808</v>
      </c>
      <c r="L37" s="18">
        <v>14.013</v>
      </c>
      <c r="M37" s="19"/>
      <c r="N37" s="19"/>
      <c r="O37" s="13">
        <v>29</v>
      </c>
      <c r="P37" s="92">
        <v>22331</v>
      </c>
      <c r="Q37" s="18">
        <v>192.08</v>
      </c>
      <c r="R37" s="18">
        <v>10.38</v>
      </c>
      <c r="S37" s="63">
        <f t="shared" si="1"/>
        <v>0.8968320000000001</v>
      </c>
      <c r="T37" s="18"/>
      <c r="U37" s="63"/>
      <c r="V37" s="175" t="s">
        <v>109</v>
      </c>
      <c r="W37" s="18"/>
      <c r="X37" s="18"/>
      <c r="Y37" s="18"/>
    </row>
    <row r="38" spans="1:14" ht="24">
      <c r="A38" s="14"/>
      <c r="B38" s="13">
        <f t="shared" si="6"/>
        <v>27</v>
      </c>
      <c r="C38" s="186">
        <v>39464</v>
      </c>
      <c r="D38" s="18">
        <v>192.44</v>
      </c>
      <c r="E38" s="18">
        <v>16.26</v>
      </c>
      <c r="F38" s="63">
        <f t="shared" si="0"/>
        <v>1.4048640000000001</v>
      </c>
      <c r="G38" s="75">
        <f aca="true" t="shared" si="9" ref="G38:G45">+AVERAGE(J38:L38)</f>
        <v>7.694</v>
      </c>
      <c r="H38" s="76">
        <f aca="true" t="shared" si="10" ref="H38:H45">G38*F38</f>
        <v>10.809023616000001</v>
      </c>
      <c r="I38" s="13" t="s">
        <v>72</v>
      </c>
      <c r="J38" s="18">
        <v>4.275</v>
      </c>
      <c r="K38" s="18">
        <v>5.442</v>
      </c>
      <c r="L38" s="18">
        <v>13.365</v>
      </c>
      <c r="M38" s="19"/>
      <c r="N38" s="19"/>
    </row>
    <row r="39" spans="1:14" ht="24">
      <c r="A39" s="14"/>
      <c r="B39" s="13">
        <f t="shared" si="6"/>
        <v>28</v>
      </c>
      <c r="C39" s="186">
        <v>39478</v>
      </c>
      <c r="D39" s="18">
        <v>192.48</v>
      </c>
      <c r="E39" s="18">
        <v>19.102</v>
      </c>
      <c r="F39" s="63">
        <f t="shared" si="0"/>
        <v>1.6504128</v>
      </c>
      <c r="G39" s="75">
        <f t="shared" si="9"/>
        <v>27.05666666666667</v>
      </c>
      <c r="H39" s="76">
        <f t="shared" si="10"/>
        <v>44.654668992000005</v>
      </c>
      <c r="I39" s="13" t="s">
        <v>73</v>
      </c>
      <c r="J39" s="18">
        <v>16.149</v>
      </c>
      <c r="K39" s="18">
        <v>34.811</v>
      </c>
      <c r="L39" s="18">
        <v>30.21</v>
      </c>
      <c r="M39" s="19"/>
      <c r="N39" s="19"/>
    </row>
    <row r="40" spans="1:14" ht="24">
      <c r="A40" s="14"/>
      <c r="B40" s="13">
        <f t="shared" si="6"/>
        <v>29</v>
      </c>
      <c r="C40" s="186">
        <v>39486</v>
      </c>
      <c r="D40" s="18">
        <v>192.51</v>
      </c>
      <c r="E40" s="18">
        <v>18.381</v>
      </c>
      <c r="F40" s="63">
        <f t="shared" si="0"/>
        <v>1.5881184000000002</v>
      </c>
      <c r="G40" s="75">
        <f t="shared" si="9"/>
        <v>14.593000000000002</v>
      </c>
      <c r="H40" s="76">
        <f t="shared" si="10"/>
        <v>23.175411811200004</v>
      </c>
      <c r="I40" s="13" t="s">
        <v>74</v>
      </c>
      <c r="J40" s="18">
        <v>17.808</v>
      </c>
      <c r="K40" s="18">
        <v>17.487</v>
      </c>
      <c r="L40" s="18">
        <v>8.484</v>
      </c>
      <c r="M40" s="19"/>
      <c r="N40" s="19"/>
    </row>
    <row r="41" spans="1:14" ht="24">
      <c r="A41" s="14"/>
      <c r="B41" s="13">
        <f t="shared" si="6"/>
        <v>30</v>
      </c>
      <c r="C41" s="186">
        <v>39498</v>
      </c>
      <c r="D41" s="18">
        <v>192.39</v>
      </c>
      <c r="E41" s="18">
        <v>11.826</v>
      </c>
      <c r="F41" s="63">
        <f t="shared" si="0"/>
        <v>1.0217664000000002</v>
      </c>
      <c r="G41" s="75">
        <f t="shared" si="9"/>
        <v>9.510333333333334</v>
      </c>
      <c r="H41" s="76">
        <f t="shared" si="10"/>
        <v>9.717339052800002</v>
      </c>
      <c r="I41" s="13" t="s">
        <v>75</v>
      </c>
      <c r="J41" s="18">
        <v>18.738</v>
      </c>
      <c r="K41" s="18">
        <v>8.195</v>
      </c>
      <c r="L41" s="18">
        <v>1.598</v>
      </c>
      <c r="M41" s="19"/>
      <c r="N41" s="19"/>
    </row>
    <row r="42" spans="1:14" ht="24">
      <c r="A42" s="14"/>
      <c r="B42" s="13">
        <f t="shared" si="6"/>
        <v>31</v>
      </c>
      <c r="C42" s="186">
        <v>39507</v>
      </c>
      <c r="D42" s="18">
        <v>192.36</v>
      </c>
      <c r="E42" s="18">
        <v>10.365</v>
      </c>
      <c r="F42" s="63">
        <f t="shared" si="0"/>
        <v>0.8955360000000001</v>
      </c>
      <c r="G42" s="75">
        <f t="shared" si="9"/>
        <v>14.267000000000001</v>
      </c>
      <c r="H42" s="76">
        <f t="shared" si="10"/>
        <v>12.776612112000002</v>
      </c>
      <c r="I42" s="13" t="s">
        <v>76</v>
      </c>
      <c r="J42" s="18">
        <v>19.578</v>
      </c>
      <c r="K42" s="18">
        <v>14.119</v>
      </c>
      <c r="L42" s="18">
        <v>9.104</v>
      </c>
      <c r="M42" s="19"/>
      <c r="N42" s="19"/>
    </row>
    <row r="43" spans="1:14" ht="24">
      <c r="A43" s="14"/>
      <c r="B43" s="13">
        <f t="shared" si="6"/>
        <v>32</v>
      </c>
      <c r="C43" s="186">
        <v>39513</v>
      </c>
      <c r="D43" s="18">
        <v>192.33</v>
      </c>
      <c r="E43" s="18">
        <v>9.798</v>
      </c>
      <c r="F43" s="63">
        <f t="shared" si="0"/>
        <v>0.8465472</v>
      </c>
      <c r="G43" s="75">
        <f t="shared" si="9"/>
        <v>17.057000000000002</v>
      </c>
      <c r="H43" s="76">
        <f t="shared" si="10"/>
        <v>14.439555590400003</v>
      </c>
      <c r="I43" s="13" t="s">
        <v>77</v>
      </c>
      <c r="J43" s="18">
        <v>23.028</v>
      </c>
      <c r="K43" s="18">
        <v>12.163</v>
      </c>
      <c r="L43" s="18">
        <v>15.98</v>
      </c>
      <c r="M43" s="19"/>
      <c r="N43" s="19"/>
    </row>
    <row r="44" spans="1:14" ht="24">
      <c r="A44" s="14"/>
      <c r="B44" s="13">
        <f t="shared" si="6"/>
        <v>33</v>
      </c>
      <c r="C44" s="186">
        <v>39526</v>
      </c>
      <c r="D44" s="18">
        <v>192.37</v>
      </c>
      <c r="E44" s="18">
        <v>11.392</v>
      </c>
      <c r="F44" s="63">
        <f t="shared" si="0"/>
        <v>0.9842688</v>
      </c>
      <c r="G44" s="75">
        <f t="shared" si="9"/>
        <v>7.843333333333334</v>
      </c>
      <c r="H44" s="76">
        <f t="shared" si="10"/>
        <v>7.719948288000001</v>
      </c>
      <c r="I44" s="13" t="s">
        <v>78</v>
      </c>
      <c r="J44" s="18">
        <v>13.255</v>
      </c>
      <c r="K44" s="18">
        <v>4.98</v>
      </c>
      <c r="L44" s="18">
        <v>5.295</v>
      </c>
      <c r="M44" s="19"/>
      <c r="N44" s="19"/>
    </row>
    <row r="45" spans="1:14" ht="24.75" thickBot="1">
      <c r="A45" s="14"/>
      <c r="B45" s="13">
        <f t="shared" si="6"/>
        <v>34</v>
      </c>
      <c r="C45" s="186">
        <v>39535</v>
      </c>
      <c r="D45" s="18">
        <v>192.37</v>
      </c>
      <c r="E45" s="18">
        <v>10.368</v>
      </c>
      <c r="F45" s="63">
        <f t="shared" si="0"/>
        <v>0.8957952000000001</v>
      </c>
      <c r="G45" s="75">
        <f t="shared" si="9"/>
        <v>12.982333333333335</v>
      </c>
      <c r="H45" s="76">
        <f t="shared" si="10"/>
        <v>11.629511884800003</v>
      </c>
      <c r="I45" s="13" t="s">
        <v>79</v>
      </c>
      <c r="J45" s="18">
        <v>13.31</v>
      </c>
      <c r="K45" s="18">
        <v>9.16</v>
      </c>
      <c r="L45" s="18">
        <v>16.477</v>
      </c>
      <c r="M45" s="19"/>
      <c r="N45" s="19"/>
    </row>
    <row r="46" spans="1:14" ht="24">
      <c r="A46" s="14"/>
      <c r="B46" s="78">
        <v>1</v>
      </c>
      <c r="C46" s="187">
        <v>39546</v>
      </c>
      <c r="D46" s="81">
        <v>192.45</v>
      </c>
      <c r="E46" s="81">
        <v>12.952</v>
      </c>
      <c r="F46" s="77">
        <f t="shared" si="0"/>
        <v>1.1190528</v>
      </c>
      <c r="G46" s="79">
        <f aca="true" t="shared" si="11" ref="G46:G51">+AVERAGE(J46:L46)</f>
        <v>7.149333333333334</v>
      </c>
      <c r="H46" s="80">
        <f aca="true" t="shared" si="12" ref="H46:H51">G46*F46</f>
        <v>8.0004814848</v>
      </c>
      <c r="I46" s="95" t="s">
        <v>22</v>
      </c>
      <c r="J46" s="81">
        <v>5.873</v>
      </c>
      <c r="K46" s="81">
        <v>7.393</v>
      </c>
      <c r="L46" s="81">
        <v>8.182</v>
      </c>
      <c r="M46" s="19"/>
      <c r="N46" s="19"/>
    </row>
    <row r="47" spans="1:14" ht="24">
      <c r="A47" s="14"/>
      <c r="B47" s="13">
        <f>+B46+1</f>
        <v>2</v>
      </c>
      <c r="C47" s="186">
        <v>39562</v>
      </c>
      <c r="D47" s="18">
        <v>192.47</v>
      </c>
      <c r="E47" s="18">
        <v>16.927</v>
      </c>
      <c r="F47" s="63">
        <f t="shared" si="0"/>
        <v>1.4624928000000001</v>
      </c>
      <c r="G47" s="75">
        <f t="shared" si="11"/>
        <v>40.65200000000001</v>
      </c>
      <c r="H47" s="76">
        <f t="shared" si="12"/>
        <v>59.45325730560002</v>
      </c>
      <c r="I47" s="15" t="s">
        <v>48</v>
      </c>
      <c r="J47" s="18">
        <v>37.978</v>
      </c>
      <c r="K47" s="18">
        <v>34.988</v>
      </c>
      <c r="L47" s="18">
        <v>48.99</v>
      </c>
      <c r="M47" s="19"/>
      <c r="N47" s="19"/>
    </row>
    <row r="48" spans="1:14" ht="24">
      <c r="A48" s="14"/>
      <c r="B48" s="13">
        <f aca="true" t="shared" si="13" ref="B48:B62">+B47+1</f>
        <v>3</v>
      </c>
      <c r="C48" s="186">
        <v>39575</v>
      </c>
      <c r="D48" s="18">
        <v>192.73</v>
      </c>
      <c r="E48" s="18">
        <v>37.323</v>
      </c>
      <c r="F48" s="63">
        <f t="shared" si="0"/>
        <v>3.2247072</v>
      </c>
      <c r="G48" s="75">
        <f t="shared" si="11"/>
        <v>62.256</v>
      </c>
      <c r="H48" s="76">
        <f t="shared" si="12"/>
        <v>200.75737144320001</v>
      </c>
      <c r="I48" s="15" t="s">
        <v>49</v>
      </c>
      <c r="J48" s="18">
        <v>53.663</v>
      </c>
      <c r="K48" s="18">
        <v>57.687</v>
      </c>
      <c r="L48" s="18">
        <v>75.418</v>
      </c>
      <c r="M48" s="19"/>
      <c r="N48" s="19"/>
    </row>
    <row r="49" spans="1:14" ht="24">
      <c r="A49" s="14"/>
      <c r="B49" s="13">
        <f t="shared" si="13"/>
        <v>4</v>
      </c>
      <c r="C49" s="186">
        <v>39592</v>
      </c>
      <c r="D49" s="18">
        <v>193.6</v>
      </c>
      <c r="E49" s="18">
        <v>156.515</v>
      </c>
      <c r="F49" s="63">
        <f t="shared" si="0"/>
        <v>13.522896</v>
      </c>
      <c r="G49" s="75">
        <f t="shared" si="11"/>
        <v>571.2280000000001</v>
      </c>
      <c r="H49" s="76">
        <f t="shared" si="12"/>
        <v>7724.656836288001</v>
      </c>
      <c r="I49" s="15" t="s">
        <v>45</v>
      </c>
      <c r="J49" s="18">
        <v>599.845</v>
      </c>
      <c r="K49" s="18">
        <v>595.586</v>
      </c>
      <c r="L49" s="18">
        <v>518.253</v>
      </c>
      <c r="M49" s="19"/>
      <c r="N49" s="19"/>
    </row>
    <row r="50" spans="1:14" ht="24">
      <c r="A50" s="14"/>
      <c r="B50" s="13">
        <f t="shared" si="13"/>
        <v>5</v>
      </c>
      <c r="C50" s="186">
        <v>39596</v>
      </c>
      <c r="D50" s="18">
        <v>192.94</v>
      </c>
      <c r="E50" s="18">
        <v>14.365</v>
      </c>
      <c r="F50" s="63">
        <f t="shared" si="0"/>
        <v>1.241136</v>
      </c>
      <c r="G50" s="75">
        <f t="shared" si="11"/>
        <v>84.85266666666666</v>
      </c>
      <c r="H50" s="76">
        <f t="shared" si="12"/>
        <v>105.313699296</v>
      </c>
      <c r="I50" s="15" t="s">
        <v>50</v>
      </c>
      <c r="J50" s="18">
        <v>79.602</v>
      </c>
      <c r="K50" s="18">
        <v>77.297</v>
      </c>
      <c r="L50" s="18">
        <v>97.659</v>
      </c>
      <c r="M50" s="19"/>
      <c r="N50" s="19"/>
    </row>
    <row r="51" spans="1:14" ht="24">
      <c r="A51" s="14"/>
      <c r="B51" s="13">
        <f t="shared" si="13"/>
        <v>6</v>
      </c>
      <c r="C51" s="186">
        <v>39603</v>
      </c>
      <c r="D51" s="18">
        <v>193.33</v>
      </c>
      <c r="E51" s="18">
        <v>126.203</v>
      </c>
      <c r="F51" s="63">
        <f t="shared" si="0"/>
        <v>10.903939200000002</v>
      </c>
      <c r="G51" s="75">
        <f t="shared" si="11"/>
        <v>1094.098</v>
      </c>
      <c r="H51" s="76">
        <f t="shared" si="12"/>
        <v>11929.978070841602</v>
      </c>
      <c r="I51" s="13" t="s">
        <v>51</v>
      </c>
      <c r="J51" s="18">
        <v>1110.432</v>
      </c>
      <c r="K51" s="18">
        <v>1098.021</v>
      </c>
      <c r="L51" s="18">
        <v>1073.841</v>
      </c>
      <c r="M51" s="19"/>
      <c r="N51" s="19"/>
    </row>
    <row r="52" spans="1:14" ht="24">
      <c r="A52" s="14"/>
      <c r="B52" s="13">
        <f t="shared" si="13"/>
        <v>7</v>
      </c>
      <c r="C52" s="186">
        <v>39613</v>
      </c>
      <c r="D52" s="18">
        <v>196.28</v>
      </c>
      <c r="E52" s="18">
        <v>595.524</v>
      </c>
      <c r="F52" s="63">
        <f t="shared" si="0"/>
        <v>51.4532736</v>
      </c>
      <c r="G52" s="75">
        <f aca="true" t="shared" si="14" ref="G52:G62">+AVERAGE(J52:L52)</f>
        <v>645.291</v>
      </c>
      <c r="H52" s="76">
        <f aca="true" t="shared" si="15" ref="H52:H62">G52*F52</f>
        <v>33202.3343746176</v>
      </c>
      <c r="I52" s="13" t="s">
        <v>52</v>
      </c>
      <c r="J52" s="18">
        <v>610.551</v>
      </c>
      <c r="K52" s="18">
        <v>628.308</v>
      </c>
      <c r="L52" s="18">
        <v>697.014</v>
      </c>
      <c r="M52" s="19"/>
      <c r="N52" s="19"/>
    </row>
    <row r="53" spans="1:14" ht="24">
      <c r="A53" s="14"/>
      <c r="B53" s="13">
        <f t="shared" si="13"/>
        <v>8</v>
      </c>
      <c r="C53" s="186">
        <v>39627</v>
      </c>
      <c r="D53" s="18">
        <v>193.04</v>
      </c>
      <c r="E53" s="18">
        <v>84.17</v>
      </c>
      <c r="F53" s="63">
        <f t="shared" si="0"/>
        <v>7.2722880000000005</v>
      </c>
      <c r="G53" s="75">
        <f t="shared" si="14"/>
        <v>149.686</v>
      </c>
      <c r="H53" s="76">
        <f t="shared" si="15"/>
        <v>1088.559701568</v>
      </c>
      <c r="I53" s="13" t="s">
        <v>53</v>
      </c>
      <c r="J53" s="18">
        <v>151.596</v>
      </c>
      <c r="K53" s="18">
        <v>154.15</v>
      </c>
      <c r="L53" s="18">
        <v>143.312</v>
      </c>
      <c r="M53" s="19"/>
      <c r="N53" s="19"/>
    </row>
    <row r="54" spans="1:14" ht="24">
      <c r="A54" s="14"/>
      <c r="B54" s="13">
        <f t="shared" si="13"/>
        <v>9</v>
      </c>
      <c r="C54" s="186">
        <v>39637</v>
      </c>
      <c r="D54" s="18">
        <v>193.88</v>
      </c>
      <c r="E54" s="18">
        <v>203.706</v>
      </c>
      <c r="F54" s="63">
        <f t="shared" si="0"/>
        <v>17.6001984</v>
      </c>
      <c r="G54" s="75">
        <f t="shared" si="14"/>
        <v>164.70766666666665</v>
      </c>
      <c r="H54" s="76">
        <f t="shared" si="15"/>
        <v>2898.8876113344</v>
      </c>
      <c r="I54" s="13" t="s">
        <v>54</v>
      </c>
      <c r="J54" s="18">
        <v>157.647</v>
      </c>
      <c r="K54" s="18">
        <v>169.523</v>
      </c>
      <c r="L54" s="18">
        <v>166.953</v>
      </c>
      <c r="M54" s="19"/>
      <c r="N54" s="19"/>
    </row>
    <row r="55" spans="1:14" ht="24">
      <c r="A55" s="14"/>
      <c r="B55" s="13">
        <f t="shared" si="13"/>
        <v>10</v>
      </c>
      <c r="C55" s="186">
        <v>39645</v>
      </c>
      <c r="D55" s="18">
        <v>194.6</v>
      </c>
      <c r="E55" s="18">
        <v>314.574</v>
      </c>
      <c r="F55" s="63">
        <f t="shared" si="0"/>
        <v>27.1791936</v>
      </c>
      <c r="G55" s="75">
        <f t="shared" si="14"/>
        <v>305.64033333333333</v>
      </c>
      <c r="H55" s="76">
        <f t="shared" si="15"/>
        <v>8307.0577916352</v>
      </c>
      <c r="I55" s="13" t="s">
        <v>55</v>
      </c>
      <c r="J55" s="18">
        <v>301.875</v>
      </c>
      <c r="K55" s="18">
        <v>305.639</v>
      </c>
      <c r="L55" s="18">
        <v>309.407</v>
      </c>
      <c r="M55" s="19"/>
      <c r="N55" s="19"/>
    </row>
    <row r="56" spans="1:14" ht="24">
      <c r="A56" s="14"/>
      <c r="B56" s="13">
        <f t="shared" si="13"/>
        <v>11</v>
      </c>
      <c r="C56" s="186">
        <v>39649</v>
      </c>
      <c r="D56" s="18">
        <v>198.49</v>
      </c>
      <c r="E56" s="18">
        <v>1133.109</v>
      </c>
      <c r="F56" s="63">
        <f t="shared" si="0"/>
        <v>97.9006176</v>
      </c>
      <c r="G56" s="75">
        <f t="shared" si="14"/>
        <v>531.1170000000001</v>
      </c>
      <c r="H56" s="76">
        <f t="shared" si="15"/>
        <v>51996.68231785921</v>
      </c>
      <c r="I56" s="13" t="s">
        <v>56</v>
      </c>
      <c r="J56" s="18">
        <v>505.79</v>
      </c>
      <c r="K56" s="18">
        <v>528.449</v>
      </c>
      <c r="L56" s="18">
        <v>559.112</v>
      </c>
      <c r="M56" s="19"/>
      <c r="N56" s="19"/>
    </row>
    <row r="57" spans="1:14" ht="24">
      <c r="A57" s="14"/>
      <c r="B57" s="13">
        <f t="shared" si="13"/>
        <v>12</v>
      </c>
      <c r="C57" s="186">
        <v>39664</v>
      </c>
      <c r="D57" s="18">
        <v>195.17</v>
      </c>
      <c r="E57" s="18">
        <v>436.417</v>
      </c>
      <c r="F57" s="63">
        <f t="shared" si="0"/>
        <v>37.7064288</v>
      </c>
      <c r="G57" s="75">
        <f t="shared" si="14"/>
        <v>580.1526666666667</v>
      </c>
      <c r="H57" s="76">
        <f t="shared" si="15"/>
        <v>21875.485218796803</v>
      </c>
      <c r="I57" s="13" t="s">
        <v>57</v>
      </c>
      <c r="J57" s="18">
        <v>586.79</v>
      </c>
      <c r="K57" s="18">
        <v>589.447</v>
      </c>
      <c r="L57" s="18">
        <v>564.221</v>
      </c>
      <c r="M57" s="19"/>
      <c r="N57" s="19"/>
    </row>
    <row r="58" spans="1:14" ht="24">
      <c r="A58" s="14"/>
      <c r="B58" s="13">
        <f t="shared" si="13"/>
        <v>13</v>
      </c>
      <c r="C58" s="186">
        <v>39674</v>
      </c>
      <c r="D58" s="18">
        <v>197.2</v>
      </c>
      <c r="E58" s="18">
        <v>871.034</v>
      </c>
      <c r="F58" s="63">
        <f t="shared" si="0"/>
        <v>75.2573376</v>
      </c>
      <c r="G58" s="75">
        <f t="shared" si="14"/>
        <v>818.6183333333333</v>
      </c>
      <c r="H58" s="76">
        <f t="shared" si="15"/>
        <v>61607.036277216</v>
      </c>
      <c r="I58" s="13" t="s">
        <v>58</v>
      </c>
      <c r="J58" s="18">
        <v>849.018</v>
      </c>
      <c r="K58" s="18">
        <v>793.792</v>
      </c>
      <c r="L58" s="18">
        <v>813.045</v>
      </c>
      <c r="M58" s="19"/>
      <c r="N58" s="19"/>
    </row>
    <row r="59" spans="1:14" ht="24">
      <c r="A59" s="14"/>
      <c r="B59" s="13">
        <f t="shared" si="13"/>
        <v>14</v>
      </c>
      <c r="C59" s="186">
        <v>39686</v>
      </c>
      <c r="D59" s="18">
        <v>196.61</v>
      </c>
      <c r="E59" s="18">
        <v>730.578</v>
      </c>
      <c r="F59" s="63">
        <f t="shared" si="0"/>
        <v>63.1219392</v>
      </c>
      <c r="G59" s="75">
        <f t="shared" si="14"/>
        <v>708.9163333333332</v>
      </c>
      <c r="H59" s="76">
        <f t="shared" si="15"/>
        <v>44748.173690553594</v>
      </c>
      <c r="I59" s="13" t="s">
        <v>59</v>
      </c>
      <c r="J59" s="18">
        <v>699.629</v>
      </c>
      <c r="K59" s="18">
        <v>689.629</v>
      </c>
      <c r="L59" s="18">
        <v>737.491</v>
      </c>
      <c r="M59" s="19"/>
      <c r="N59" s="19"/>
    </row>
    <row r="60" spans="1:14" ht="24">
      <c r="A60" s="14"/>
      <c r="B60" s="13">
        <f t="shared" si="13"/>
        <v>15</v>
      </c>
      <c r="C60" s="186">
        <v>39700</v>
      </c>
      <c r="D60" s="18">
        <v>194.6</v>
      </c>
      <c r="E60" s="18">
        <v>342.259</v>
      </c>
      <c r="F60" s="63">
        <f t="shared" si="0"/>
        <v>29.571177600000002</v>
      </c>
      <c r="G60" s="75">
        <f t="shared" si="14"/>
        <v>467.90066666666667</v>
      </c>
      <c r="H60" s="76">
        <f t="shared" si="15"/>
        <v>13836.3737131584</v>
      </c>
      <c r="I60" s="13" t="s">
        <v>60</v>
      </c>
      <c r="J60" s="18">
        <v>420.458</v>
      </c>
      <c r="K60" s="18">
        <v>463.574</v>
      </c>
      <c r="L60" s="18">
        <v>519.67</v>
      </c>
      <c r="M60" s="19"/>
      <c r="N60" s="19"/>
    </row>
    <row r="61" spans="1:14" ht="24">
      <c r="A61" s="14"/>
      <c r="B61" s="13">
        <f t="shared" si="13"/>
        <v>16</v>
      </c>
      <c r="C61" s="186">
        <v>39707</v>
      </c>
      <c r="D61" s="18">
        <v>194.47</v>
      </c>
      <c r="E61" s="18">
        <v>304.013</v>
      </c>
      <c r="F61" s="63">
        <f t="shared" si="0"/>
        <v>26.266723199999998</v>
      </c>
      <c r="G61" s="75">
        <f t="shared" si="14"/>
        <v>198.6773333333333</v>
      </c>
      <c r="H61" s="76">
        <f t="shared" si="15"/>
        <v>5218.602520780799</v>
      </c>
      <c r="I61" s="13" t="s">
        <v>61</v>
      </c>
      <c r="J61" s="18">
        <v>230.617</v>
      </c>
      <c r="K61" s="18">
        <v>240.677</v>
      </c>
      <c r="L61" s="18">
        <v>124.738</v>
      </c>
      <c r="M61" s="19"/>
      <c r="N61" s="19"/>
    </row>
    <row r="62" spans="1:14" ht="24">
      <c r="A62" s="14"/>
      <c r="B62" s="13">
        <f t="shared" si="13"/>
        <v>17</v>
      </c>
      <c r="C62" s="186">
        <v>39717</v>
      </c>
      <c r="D62" s="18">
        <v>193.86</v>
      </c>
      <c r="E62" s="18">
        <v>213.654</v>
      </c>
      <c r="F62" s="63">
        <f t="shared" si="0"/>
        <v>18.4597056</v>
      </c>
      <c r="G62" s="75">
        <f t="shared" si="14"/>
        <v>158.64633333333333</v>
      </c>
      <c r="H62" s="76">
        <f t="shared" si="15"/>
        <v>2928.5646078528</v>
      </c>
      <c r="I62" s="13" t="s">
        <v>62</v>
      </c>
      <c r="J62" s="18">
        <v>176.425</v>
      </c>
      <c r="K62" s="18">
        <v>156.821</v>
      </c>
      <c r="L62" s="18">
        <v>142.693</v>
      </c>
      <c r="M62" s="19"/>
      <c r="N62" s="19"/>
    </row>
    <row r="63" spans="1:14" ht="24">
      <c r="A63" s="14"/>
      <c r="B63" s="13">
        <f aca="true" t="shared" si="16" ref="B63:B69">+B62+1</f>
        <v>18</v>
      </c>
      <c r="C63" s="186">
        <v>39730</v>
      </c>
      <c r="D63" s="18">
        <v>193.92</v>
      </c>
      <c r="E63" s="18">
        <v>227.42</v>
      </c>
      <c r="F63" s="63">
        <f t="shared" si="0"/>
        <v>19.649088</v>
      </c>
      <c r="G63" s="75">
        <f aca="true" t="shared" si="17" ref="G63:G69">+AVERAGE(J63:L63)</f>
        <v>1589.64125</v>
      </c>
      <c r="H63" s="76">
        <f aca="true" t="shared" si="18" ref="H63:H69">G63*F63</f>
        <v>31235.000809679997</v>
      </c>
      <c r="I63" s="13" t="s">
        <v>63</v>
      </c>
      <c r="J63" s="18">
        <v>1462.09959</v>
      </c>
      <c r="K63" s="18">
        <v>1770.94972</v>
      </c>
      <c r="L63" s="18">
        <v>1535.87444</v>
      </c>
      <c r="M63" s="19"/>
      <c r="N63" s="19"/>
    </row>
    <row r="64" spans="1:14" ht="24">
      <c r="A64" s="14"/>
      <c r="B64" s="13">
        <f t="shared" si="16"/>
        <v>19</v>
      </c>
      <c r="C64" s="186">
        <v>39737</v>
      </c>
      <c r="D64" s="18">
        <v>193.42</v>
      </c>
      <c r="E64" s="18">
        <v>154.627</v>
      </c>
      <c r="F64" s="63">
        <f t="shared" si="0"/>
        <v>13.359772800000002</v>
      </c>
      <c r="G64" s="75">
        <f t="shared" si="17"/>
        <v>72.15009333333333</v>
      </c>
      <c r="H64" s="76">
        <f t="shared" si="18"/>
        <v>963.9088544321281</v>
      </c>
      <c r="I64" s="13" t="s">
        <v>64</v>
      </c>
      <c r="J64" s="18">
        <v>58.45324</v>
      </c>
      <c r="K64" s="18">
        <v>81.74989</v>
      </c>
      <c r="L64" s="18">
        <v>76.24715</v>
      </c>
      <c r="M64" s="19"/>
      <c r="N64" s="19"/>
    </row>
    <row r="65" spans="1:14" ht="24">
      <c r="A65" s="14"/>
      <c r="B65" s="13">
        <f t="shared" si="16"/>
        <v>20</v>
      </c>
      <c r="C65" s="186">
        <v>39749</v>
      </c>
      <c r="D65" s="18">
        <v>193.25</v>
      </c>
      <c r="E65" s="18">
        <v>124.84</v>
      </c>
      <c r="F65" s="63">
        <f t="shared" si="0"/>
        <v>10.786176000000001</v>
      </c>
      <c r="G65" s="75">
        <f t="shared" si="17"/>
        <v>68.17253333333333</v>
      </c>
      <c r="H65" s="76">
        <f t="shared" si="18"/>
        <v>735.3209428992001</v>
      </c>
      <c r="I65" s="13" t="s">
        <v>80</v>
      </c>
      <c r="J65" s="18">
        <v>49.08292</v>
      </c>
      <c r="K65" s="18">
        <v>68.63445</v>
      </c>
      <c r="L65" s="18">
        <v>86.80023</v>
      </c>
      <c r="M65" s="19"/>
      <c r="N65" s="19"/>
    </row>
    <row r="66" spans="1:14" ht="24">
      <c r="A66" s="14"/>
      <c r="B66" s="13">
        <f t="shared" si="16"/>
        <v>21</v>
      </c>
      <c r="C66" s="186">
        <v>39756</v>
      </c>
      <c r="D66" s="18">
        <v>193.59</v>
      </c>
      <c r="E66" s="18">
        <v>125.667</v>
      </c>
      <c r="F66" s="63">
        <f t="shared" si="0"/>
        <v>10.8576288</v>
      </c>
      <c r="G66" s="75">
        <f t="shared" si="17"/>
        <v>233.03923666666665</v>
      </c>
      <c r="H66" s="76">
        <f t="shared" si="18"/>
        <v>2530.253527562016</v>
      </c>
      <c r="I66" s="13" t="s">
        <v>66</v>
      </c>
      <c r="J66" s="18">
        <v>224.14558</v>
      </c>
      <c r="K66" s="18">
        <v>237.16643</v>
      </c>
      <c r="L66" s="18">
        <v>237.8057</v>
      </c>
      <c r="M66" s="19"/>
      <c r="N66" s="19"/>
    </row>
    <row r="67" spans="1:14" ht="24">
      <c r="A67" s="14"/>
      <c r="B67" s="13">
        <f t="shared" si="16"/>
        <v>22</v>
      </c>
      <c r="C67" s="186">
        <v>39770</v>
      </c>
      <c r="D67" s="18">
        <v>192.9</v>
      </c>
      <c r="E67" s="18">
        <v>63.22</v>
      </c>
      <c r="F67" s="63">
        <f t="shared" si="0"/>
        <v>5.462208</v>
      </c>
      <c r="G67" s="75">
        <f t="shared" si="17"/>
        <v>25.42283333333333</v>
      </c>
      <c r="H67" s="76">
        <f t="shared" si="18"/>
        <v>138.864803616</v>
      </c>
      <c r="I67" s="13" t="s">
        <v>67</v>
      </c>
      <c r="J67" s="18">
        <v>22.21159</v>
      </c>
      <c r="K67" s="18">
        <v>25.09029</v>
      </c>
      <c r="L67" s="18">
        <v>28.96662</v>
      </c>
      <c r="M67" s="19"/>
      <c r="N67" s="19"/>
    </row>
    <row r="68" spans="1:14" ht="24">
      <c r="A68" s="14"/>
      <c r="B68" s="13">
        <f t="shared" si="16"/>
        <v>23</v>
      </c>
      <c r="C68" s="186">
        <v>39805</v>
      </c>
      <c r="D68" s="18">
        <v>192.53</v>
      </c>
      <c r="E68" s="18">
        <v>30.295</v>
      </c>
      <c r="F68" s="63">
        <f t="shared" si="0"/>
        <v>2.6174880000000003</v>
      </c>
      <c r="G68" s="75">
        <f t="shared" si="17"/>
        <v>30.877826666666664</v>
      </c>
      <c r="H68" s="76">
        <f t="shared" si="18"/>
        <v>80.82234076608</v>
      </c>
      <c r="I68" s="13" t="s">
        <v>68</v>
      </c>
      <c r="J68" s="18">
        <v>30.86547</v>
      </c>
      <c r="K68" s="18">
        <v>31.81838</v>
      </c>
      <c r="L68" s="18">
        <v>29.94963</v>
      </c>
      <c r="M68" s="19"/>
      <c r="N68" s="19"/>
    </row>
    <row r="69" spans="1:14" ht="24">
      <c r="A69" s="14"/>
      <c r="B69" s="13">
        <f t="shared" si="16"/>
        <v>24</v>
      </c>
      <c r="C69" s="186">
        <v>39460</v>
      </c>
      <c r="D69" s="18">
        <v>192.43</v>
      </c>
      <c r="E69" s="18">
        <v>24.943</v>
      </c>
      <c r="F69" s="63">
        <f t="shared" si="0"/>
        <v>2.1550752</v>
      </c>
      <c r="G69" s="75">
        <f t="shared" si="17"/>
        <v>4.962993333333333</v>
      </c>
      <c r="H69" s="76">
        <f t="shared" si="18"/>
        <v>10.695623850432002</v>
      </c>
      <c r="I69" s="13" t="s">
        <v>81</v>
      </c>
      <c r="J69" s="18">
        <v>3.12354</v>
      </c>
      <c r="K69" s="18">
        <v>8.87562</v>
      </c>
      <c r="L69" s="18">
        <v>2.88982</v>
      </c>
      <c r="M69" s="19"/>
      <c r="N69" s="19"/>
    </row>
    <row r="70" spans="1:14" ht="24">
      <c r="A70" s="14"/>
      <c r="B70" s="13">
        <v>25</v>
      </c>
      <c r="C70" s="186">
        <v>39848</v>
      </c>
      <c r="D70" s="18">
        <v>192.34</v>
      </c>
      <c r="E70" s="18">
        <v>17.532</v>
      </c>
      <c r="F70" s="63">
        <f t="shared" si="0"/>
        <v>1.5147648</v>
      </c>
      <c r="G70" s="75">
        <f aca="true" t="shared" si="19" ref="G70:G79">+AVERAGE(J70:L70)</f>
        <v>16.61407</v>
      </c>
      <c r="H70" s="76">
        <f aca="true" t="shared" si="20" ref="H70:H79">G70*F70</f>
        <v>25.166408420736</v>
      </c>
      <c r="I70" s="13" t="s">
        <v>82</v>
      </c>
      <c r="J70" s="18">
        <v>22.25407</v>
      </c>
      <c r="K70" s="18">
        <v>15.0508</v>
      </c>
      <c r="L70" s="18">
        <v>12.53734</v>
      </c>
      <c r="M70" s="19"/>
      <c r="N70" s="19"/>
    </row>
    <row r="71" spans="1:14" ht="24.75" thickBot="1">
      <c r="A71" s="14"/>
      <c r="B71" s="13">
        <v>26</v>
      </c>
      <c r="C71" s="186">
        <v>39877</v>
      </c>
      <c r="D71" s="18">
        <v>192.2</v>
      </c>
      <c r="E71" s="18">
        <v>12.574</v>
      </c>
      <c r="F71" s="63">
        <f t="shared" si="0"/>
        <v>1.0863936</v>
      </c>
      <c r="G71" s="75">
        <f t="shared" si="19"/>
        <v>8.343963333333333</v>
      </c>
      <c r="H71" s="76">
        <f t="shared" si="20"/>
        <v>9.064828363968001</v>
      </c>
      <c r="I71" s="13" t="s">
        <v>83</v>
      </c>
      <c r="J71" s="18">
        <v>5.63253</v>
      </c>
      <c r="K71" s="18">
        <v>10.77692</v>
      </c>
      <c r="L71" s="18">
        <v>8.62244</v>
      </c>
      <c r="M71" s="19"/>
      <c r="N71" s="19"/>
    </row>
    <row r="72" spans="1:14" ht="24">
      <c r="A72" s="84"/>
      <c r="B72" s="78">
        <v>1</v>
      </c>
      <c r="C72" s="187">
        <v>39911</v>
      </c>
      <c r="D72" s="81">
        <v>192.25</v>
      </c>
      <c r="E72" s="81">
        <v>9.308</v>
      </c>
      <c r="F72" s="77">
        <f t="shared" si="0"/>
        <v>0.8042112</v>
      </c>
      <c r="G72" s="79">
        <f t="shared" si="19"/>
        <v>12.576323333333335</v>
      </c>
      <c r="H72" s="80">
        <f t="shared" si="20"/>
        <v>10.114020079488002</v>
      </c>
      <c r="I72" s="94" t="s">
        <v>84</v>
      </c>
      <c r="J72" s="81">
        <v>7.93848</v>
      </c>
      <c r="K72" s="81">
        <v>21.0712</v>
      </c>
      <c r="L72" s="81">
        <v>8.71929</v>
      </c>
      <c r="M72" s="19"/>
      <c r="N72" s="19"/>
    </row>
    <row r="73" spans="1:14" ht="24">
      <c r="A73" s="14"/>
      <c r="B73" s="13">
        <v>2</v>
      </c>
      <c r="C73" s="186">
        <v>39931</v>
      </c>
      <c r="D73" s="18">
        <v>192.44</v>
      </c>
      <c r="E73" s="18">
        <v>26.262</v>
      </c>
      <c r="F73" s="63">
        <f t="shared" si="0"/>
        <v>2.2690368000000003</v>
      </c>
      <c r="G73" s="75">
        <f t="shared" si="19"/>
        <v>156.07535666666666</v>
      </c>
      <c r="H73" s="76">
        <f t="shared" si="20"/>
        <v>354.14072784979203</v>
      </c>
      <c r="I73" s="15" t="s">
        <v>85</v>
      </c>
      <c r="J73" s="18">
        <v>123.8104</v>
      </c>
      <c r="K73" s="18">
        <v>152.04474</v>
      </c>
      <c r="L73" s="18">
        <v>192.37093</v>
      </c>
      <c r="M73" s="19"/>
      <c r="N73" s="19"/>
    </row>
    <row r="74" spans="1:14" ht="24">
      <c r="A74" s="14"/>
      <c r="B74" s="13">
        <v>3</v>
      </c>
      <c r="C74" s="186">
        <v>39939</v>
      </c>
      <c r="D74" s="18">
        <v>192.29</v>
      </c>
      <c r="E74" s="18">
        <v>16.244</v>
      </c>
      <c r="F74" s="63">
        <f t="shared" si="0"/>
        <v>1.4034816</v>
      </c>
      <c r="G74" s="75">
        <f t="shared" si="19"/>
        <v>140.87196</v>
      </c>
      <c r="H74" s="76">
        <f t="shared" si="20"/>
        <v>197.71120381593602</v>
      </c>
      <c r="I74" s="15" t="s">
        <v>86</v>
      </c>
      <c r="J74" s="18">
        <v>147.40868</v>
      </c>
      <c r="K74" s="18">
        <v>134.22496</v>
      </c>
      <c r="L74" s="18">
        <v>140.98224</v>
      </c>
      <c r="M74" s="19"/>
      <c r="N74" s="19"/>
    </row>
    <row r="75" spans="1:14" ht="24">
      <c r="A75" s="14"/>
      <c r="B75" s="13">
        <v>4</v>
      </c>
      <c r="C75" s="186">
        <v>39953</v>
      </c>
      <c r="D75" s="18">
        <v>193.03</v>
      </c>
      <c r="E75" s="18">
        <v>97.145</v>
      </c>
      <c r="F75" s="63">
        <f t="shared" si="0"/>
        <v>8.393328</v>
      </c>
      <c r="G75" s="75">
        <f t="shared" si="19"/>
        <v>184.50130000000001</v>
      </c>
      <c r="H75" s="76">
        <f t="shared" si="20"/>
        <v>1548.5799273264001</v>
      </c>
      <c r="I75" s="15" t="s">
        <v>87</v>
      </c>
      <c r="J75" s="18">
        <v>169.74106</v>
      </c>
      <c r="K75" s="18">
        <v>178.34778</v>
      </c>
      <c r="L75" s="18">
        <v>205.41506</v>
      </c>
      <c r="M75" s="19"/>
      <c r="N75" s="19"/>
    </row>
    <row r="76" spans="1:14" ht="24">
      <c r="A76" s="14"/>
      <c r="B76" s="13">
        <v>5</v>
      </c>
      <c r="C76" s="186">
        <v>39961</v>
      </c>
      <c r="D76" s="18">
        <v>192.57</v>
      </c>
      <c r="E76" s="18">
        <v>35.834</v>
      </c>
      <c r="F76" s="63">
        <f t="shared" si="0"/>
        <v>3.0960576000000004</v>
      </c>
      <c r="G76" s="75">
        <f t="shared" si="19"/>
        <v>107.39108</v>
      </c>
      <c r="H76" s="76">
        <f t="shared" si="20"/>
        <v>332.48896940620807</v>
      </c>
      <c r="I76" s="15" t="s">
        <v>88</v>
      </c>
      <c r="J76" s="18">
        <v>105.80437</v>
      </c>
      <c r="K76" s="18">
        <v>103.66789</v>
      </c>
      <c r="L76" s="18">
        <v>112.70098</v>
      </c>
      <c r="M76" s="19"/>
      <c r="N76" s="19"/>
    </row>
    <row r="77" spans="1:14" ht="24">
      <c r="A77" s="14"/>
      <c r="B77" s="13">
        <v>5</v>
      </c>
      <c r="C77" s="186">
        <v>39973</v>
      </c>
      <c r="D77" s="18">
        <v>192.54</v>
      </c>
      <c r="E77" s="18">
        <v>35.168</v>
      </c>
      <c r="F77" s="63">
        <f t="shared" si="0"/>
        <v>3.0385152</v>
      </c>
      <c r="G77" s="75">
        <f t="shared" si="19"/>
        <v>54.36749333333333</v>
      </c>
      <c r="H77" s="76">
        <f t="shared" si="20"/>
        <v>165.196454879232</v>
      </c>
      <c r="I77" s="15" t="s">
        <v>89</v>
      </c>
      <c r="J77" s="18">
        <v>45.38145</v>
      </c>
      <c r="K77" s="18">
        <v>58.60143</v>
      </c>
      <c r="L77" s="18">
        <v>59.1196</v>
      </c>
      <c r="M77" s="19"/>
      <c r="N77" s="19"/>
    </row>
    <row r="78" spans="1:14" ht="24">
      <c r="A78" s="14"/>
      <c r="B78" s="13">
        <v>6</v>
      </c>
      <c r="C78" s="186">
        <v>39983</v>
      </c>
      <c r="D78" s="18">
        <v>193.1</v>
      </c>
      <c r="E78" s="18">
        <v>91.807</v>
      </c>
      <c r="F78" s="63">
        <f t="shared" si="0"/>
        <v>7.9321248</v>
      </c>
      <c r="G78" s="75">
        <f t="shared" si="19"/>
        <v>202.37159666666665</v>
      </c>
      <c r="H78" s="76">
        <f t="shared" si="20"/>
        <v>1605.236760735264</v>
      </c>
      <c r="I78" s="15" t="s">
        <v>90</v>
      </c>
      <c r="J78" s="18">
        <v>195.1422</v>
      </c>
      <c r="K78" s="18">
        <v>194.8109</v>
      </c>
      <c r="L78" s="18">
        <v>217.16169</v>
      </c>
      <c r="M78" s="19"/>
      <c r="N78" s="19"/>
    </row>
    <row r="79" spans="1:14" ht="24">
      <c r="A79" s="14"/>
      <c r="B79" s="13">
        <v>7</v>
      </c>
      <c r="C79" s="186">
        <v>39994</v>
      </c>
      <c r="D79" s="18">
        <v>193.74</v>
      </c>
      <c r="E79" s="18">
        <v>160.243</v>
      </c>
      <c r="F79" s="63">
        <f t="shared" si="0"/>
        <v>13.8449952</v>
      </c>
      <c r="G79" s="75">
        <f t="shared" si="19"/>
        <v>401.58182000000005</v>
      </c>
      <c r="H79" s="76">
        <f t="shared" si="20"/>
        <v>5559.8983703072645</v>
      </c>
      <c r="I79" s="13" t="s">
        <v>91</v>
      </c>
      <c r="J79" s="18">
        <v>406.16698</v>
      </c>
      <c r="K79" s="18">
        <v>411.67831</v>
      </c>
      <c r="L79" s="18">
        <v>386.90017</v>
      </c>
      <c r="M79" s="19"/>
      <c r="N79" s="19"/>
    </row>
    <row r="80" spans="1:14" ht="24">
      <c r="A80" s="14"/>
      <c r="B80" s="13">
        <v>8</v>
      </c>
      <c r="C80" s="186">
        <v>40000</v>
      </c>
      <c r="D80" s="18">
        <v>196.5</v>
      </c>
      <c r="E80" s="18">
        <v>607.482</v>
      </c>
      <c r="F80" s="63">
        <f t="shared" si="0"/>
        <v>52.4864448</v>
      </c>
      <c r="G80" s="75">
        <f aca="true" t="shared" si="21" ref="G80:G87">+AVERAGE(J80:L80)</f>
        <v>840.4410333333334</v>
      </c>
      <c r="H80" s="76">
        <f aca="true" t="shared" si="22" ref="H80:H87">G80*F80</f>
        <v>44111.761903704966</v>
      </c>
      <c r="I80" s="13" t="s">
        <v>92</v>
      </c>
      <c r="J80" s="18">
        <v>859.86682</v>
      </c>
      <c r="K80" s="18">
        <v>809.96489</v>
      </c>
      <c r="L80" s="18">
        <v>851.49139</v>
      </c>
      <c r="M80" s="19"/>
      <c r="N80" s="19"/>
    </row>
    <row r="81" spans="1:14" ht="24">
      <c r="A81" s="14"/>
      <c r="B81" s="13">
        <v>9</v>
      </c>
      <c r="C81" s="186">
        <v>40008</v>
      </c>
      <c r="D81" s="18">
        <v>197.7</v>
      </c>
      <c r="E81" s="18">
        <v>823.523</v>
      </c>
      <c r="F81" s="63">
        <f t="shared" si="0"/>
        <v>71.1523872</v>
      </c>
      <c r="G81" s="75">
        <f t="shared" si="21"/>
        <v>1079.53887</v>
      </c>
      <c r="H81" s="76">
        <f t="shared" si="22"/>
        <v>76811.76767569048</v>
      </c>
      <c r="I81" s="13" t="s">
        <v>93</v>
      </c>
      <c r="J81" s="18">
        <v>777.0484</v>
      </c>
      <c r="K81" s="18">
        <v>1517.38672</v>
      </c>
      <c r="L81" s="18">
        <v>944.18149</v>
      </c>
      <c r="M81" s="19"/>
      <c r="N81" s="19"/>
    </row>
    <row r="82" spans="1:14" ht="24">
      <c r="A82" s="14"/>
      <c r="B82" s="13">
        <v>10</v>
      </c>
      <c r="C82" s="186">
        <v>40021</v>
      </c>
      <c r="D82" s="18">
        <v>193.19</v>
      </c>
      <c r="E82" s="18">
        <v>112.095</v>
      </c>
      <c r="F82" s="63">
        <f t="shared" si="0"/>
        <v>9.685008</v>
      </c>
      <c r="G82" s="75">
        <f t="shared" si="21"/>
        <v>89.88338333333333</v>
      </c>
      <c r="H82" s="76">
        <f t="shared" si="22"/>
        <v>870.5212866503999</v>
      </c>
      <c r="I82" s="13" t="s">
        <v>94</v>
      </c>
      <c r="J82" s="18">
        <v>89.66715</v>
      </c>
      <c r="K82" s="18">
        <v>87.31864</v>
      </c>
      <c r="L82" s="18">
        <v>92.66436</v>
      </c>
      <c r="M82" s="19"/>
      <c r="N82" s="19"/>
    </row>
    <row r="83" spans="1:14" ht="24">
      <c r="A83" s="14"/>
      <c r="B83" s="13">
        <v>11</v>
      </c>
      <c r="C83" s="186">
        <v>40029</v>
      </c>
      <c r="D83" s="18">
        <v>193.45</v>
      </c>
      <c r="E83" s="18">
        <v>132.389</v>
      </c>
      <c r="F83" s="63">
        <f t="shared" si="0"/>
        <v>11.438409600000002</v>
      </c>
      <c r="G83" s="75">
        <f t="shared" si="21"/>
        <v>111.76741333333332</v>
      </c>
      <c r="H83" s="76">
        <f t="shared" si="22"/>
        <v>1278.441453639168</v>
      </c>
      <c r="I83" s="13" t="s">
        <v>95</v>
      </c>
      <c r="J83" s="18">
        <v>125.02189</v>
      </c>
      <c r="K83" s="18">
        <v>100.75467</v>
      </c>
      <c r="L83" s="18">
        <v>109.52568</v>
      </c>
      <c r="M83" s="19"/>
      <c r="N83" s="19"/>
    </row>
    <row r="84" spans="1:14" ht="24">
      <c r="A84" s="14"/>
      <c r="B84" s="13">
        <v>12</v>
      </c>
      <c r="C84" s="186">
        <v>40041</v>
      </c>
      <c r="D84" s="18">
        <v>196.95</v>
      </c>
      <c r="E84" s="18">
        <v>681.362</v>
      </c>
      <c r="F84" s="63">
        <f t="shared" si="0"/>
        <v>58.8696768</v>
      </c>
      <c r="G84" s="75">
        <f t="shared" si="21"/>
        <v>837.2757266666667</v>
      </c>
      <c r="H84" s="76">
        <f t="shared" si="22"/>
        <v>49290.15142135181</v>
      </c>
      <c r="I84" s="13" t="s">
        <v>96</v>
      </c>
      <c r="J84" s="18">
        <v>828.1622</v>
      </c>
      <c r="K84" s="18">
        <v>862.04209</v>
      </c>
      <c r="L84" s="18">
        <v>821.62289</v>
      </c>
      <c r="M84" s="19"/>
      <c r="N84" s="19"/>
    </row>
    <row r="85" spans="1:14" ht="24">
      <c r="A85" s="14"/>
      <c r="B85" s="13">
        <v>13</v>
      </c>
      <c r="C85" s="186">
        <v>40050</v>
      </c>
      <c r="D85" s="18">
        <v>193.59</v>
      </c>
      <c r="E85" s="18">
        <v>154.342</v>
      </c>
      <c r="F85" s="63">
        <f t="shared" si="0"/>
        <v>13.335148800000002</v>
      </c>
      <c r="G85" s="75">
        <f t="shared" si="21"/>
        <v>311.8431766666667</v>
      </c>
      <c r="H85" s="76">
        <f t="shared" si="22"/>
        <v>4158.475163114689</v>
      </c>
      <c r="I85" s="13" t="s">
        <v>97</v>
      </c>
      <c r="J85" s="18">
        <v>319.86642</v>
      </c>
      <c r="K85" s="18">
        <v>304.55021</v>
      </c>
      <c r="L85" s="18">
        <v>311.1129</v>
      </c>
      <c r="M85" s="19"/>
      <c r="N85" s="19"/>
    </row>
    <row r="86" spans="1:14" ht="24">
      <c r="A86" s="14"/>
      <c r="B86" s="13">
        <v>14</v>
      </c>
      <c r="C86" s="186">
        <v>40063</v>
      </c>
      <c r="D86" s="18">
        <v>193.41</v>
      </c>
      <c r="E86" s="18">
        <v>146.897</v>
      </c>
      <c r="F86" s="63">
        <f t="shared" si="0"/>
        <v>12.691900799999999</v>
      </c>
      <c r="G86" s="75">
        <f t="shared" si="21"/>
        <v>207.65638666666666</v>
      </c>
      <c r="H86" s="76">
        <f t="shared" si="22"/>
        <v>2635.554260059776</v>
      </c>
      <c r="I86" s="13" t="s">
        <v>98</v>
      </c>
      <c r="J86" s="18">
        <v>193.56436</v>
      </c>
      <c r="K86" s="18">
        <v>222.03153</v>
      </c>
      <c r="L86" s="18">
        <v>207.37327</v>
      </c>
      <c r="M86" s="19"/>
      <c r="N86" s="19"/>
    </row>
    <row r="87" spans="1:14" ht="24">
      <c r="A87" s="14"/>
      <c r="B87" s="13">
        <v>15</v>
      </c>
      <c r="C87" s="186">
        <v>40071</v>
      </c>
      <c r="D87" s="18">
        <v>193.11</v>
      </c>
      <c r="E87" s="18">
        <v>96.471</v>
      </c>
      <c r="F87" s="63">
        <f t="shared" si="0"/>
        <v>8.335094400000001</v>
      </c>
      <c r="G87" s="75">
        <f t="shared" si="21"/>
        <v>244.89665333333332</v>
      </c>
      <c r="H87" s="76">
        <f t="shared" si="22"/>
        <v>2041.236723777408</v>
      </c>
      <c r="I87" s="13" t="s">
        <v>99</v>
      </c>
      <c r="J87" s="18">
        <v>268.9012</v>
      </c>
      <c r="K87" s="18">
        <v>251.42108</v>
      </c>
      <c r="L87" s="18">
        <v>214.36768</v>
      </c>
      <c r="M87" s="19"/>
      <c r="N87" s="19"/>
    </row>
    <row r="88" spans="1:14" ht="24">
      <c r="A88" s="14"/>
      <c r="B88" s="13">
        <v>16</v>
      </c>
      <c r="C88" s="186">
        <v>40080</v>
      </c>
      <c r="D88" s="18">
        <v>193.5</v>
      </c>
      <c r="E88" s="18">
        <v>146.783</v>
      </c>
      <c r="F88" s="63">
        <f t="shared" si="0"/>
        <v>12.6820512</v>
      </c>
      <c r="G88" s="75">
        <f aca="true" t="shared" si="23" ref="G88:G93">+AVERAGE(J88:L88)</f>
        <v>110.68006666666668</v>
      </c>
      <c r="H88" s="76">
        <f aca="true" t="shared" si="24" ref="H88:H93">G88*F88</f>
        <v>1403.65027228608</v>
      </c>
      <c r="I88" s="13" t="s">
        <v>100</v>
      </c>
      <c r="J88" s="18">
        <v>128.97305</v>
      </c>
      <c r="K88" s="18">
        <v>96.39159</v>
      </c>
      <c r="L88" s="18">
        <v>106.67556</v>
      </c>
      <c r="M88" s="19"/>
      <c r="N88" s="19"/>
    </row>
    <row r="89" spans="1:14" ht="24">
      <c r="A89" s="14"/>
      <c r="B89" s="13">
        <v>17</v>
      </c>
      <c r="C89" s="186">
        <v>40093</v>
      </c>
      <c r="D89" s="18">
        <v>192.96</v>
      </c>
      <c r="E89" s="18">
        <v>103.23</v>
      </c>
      <c r="F89" s="63">
        <f t="shared" si="0"/>
        <v>8.919072000000002</v>
      </c>
      <c r="G89" s="75">
        <f t="shared" si="23"/>
        <v>65.20720666666666</v>
      </c>
      <c r="H89" s="76">
        <f t="shared" si="24"/>
        <v>581.5877711788801</v>
      </c>
      <c r="I89" s="13" t="s">
        <v>101</v>
      </c>
      <c r="J89" s="18">
        <v>55.37471</v>
      </c>
      <c r="K89" s="18">
        <v>67.56452</v>
      </c>
      <c r="L89" s="18">
        <v>72.68239</v>
      </c>
      <c r="M89" s="19"/>
      <c r="N89" s="19"/>
    </row>
    <row r="90" spans="1:14" ht="24">
      <c r="A90" s="14"/>
      <c r="B90" s="13">
        <v>18</v>
      </c>
      <c r="C90" s="186">
        <v>40102</v>
      </c>
      <c r="D90" s="18">
        <v>193.03</v>
      </c>
      <c r="E90" s="18">
        <v>117.409</v>
      </c>
      <c r="F90" s="63">
        <f t="shared" si="0"/>
        <v>10.1441376</v>
      </c>
      <c r="G90" s="75">
        <f t="shared" si="23"/>
        <v>38.881053333333334</v>
      </c>
      <c r="H90" s="76">
        <f t="shared" si="24"/>
        <v>394.41475504627203</v>
      </c>
      <c r="I90" s="13" t="s">
        <v>102</v>
      </c>
      <c r="J90" s="18">
        <v>28.02526</v>
      </c>
      <c r="K90" s="18">
        <v>47.0288</v>
      </c>
      <c r="L90" s="18">
        <v>41.5891</v>
      </c>
      <c r="M90" s="19"/>
      <c r="N90" s="19"/>
    </row>
    <row r="91" spans="1:14" ht="24">
      <c r="A91" s="14"/>
      <c r="B91" s="13">
        <v>19</v>
      </c>
      <c r="C91" s="186">
        <v>40115</v>
      </c>
      <c r="D91" s="18">
        <v>192.9</v>
      </c>
      <c r="E91" s="18">
        <v>73.957</v>
      </c>
      <c r="F91" s="63">
        <f t="shared" si="0"/>
        <v>6.3898848</v>
      </c>
      <c r="G91" s="75">
        <f t="shared" si="23"/>
        <v>265.31821333333335</v>
      </c>
      <c r="H91" s="76">
        <f t="shared" si="24"/>
        <v>1695.352818541824</v>
      </c>
      <c r="I91" s="13" t="s">
        <v>103</v>
      </c>
      <c r="J91" s="18">
        <v>246.29163</v>
      </c>
      <c r="K91" s="18">
        <v>259.04527</v>
      </c>
      <c r="L91" s="18">
        <v>290.61774</v>
      </c>
      <c r="M91" s="19"/>
      <c r="N91" s="19"/>
    </row>
    <row r="92" spans="1:14" ht="24">
      <c r="A92" s="14"/>
      <c r="B92" s="13">
        <v>20</v>
      </c>
      <c r="C92" s="186">
        <v>40122</v>
      </c>
      <c r="D92" s="18">
        <v>192.69</v>
      </c>
      <c r="E92" s="18">
        <v>52.27</v>
      </c>
      <c r="F92" s="63">
        <f t="shared" si="0"/>
        <v>4.516128</v>
      </c>
      <c r="G92" s="75">
        <f t="shared" si="23"/>
        <v>11.002656666666667</v>
      </c>
      <c r="H92" s="76">
        <f t="shared" si="24"/>
        <v>49.68940584672</v>
      </c>
      <c r="I92" s="13" t="s">
        <v>104</v>
      </c>
      <c r="J92" s="18">
        <v>4.4403</v>
      </c>
      <c r="K92" s="18">
        <v>11.1354</v>
      </c>
      <c r="L92" s="18">
        <v>17.43227</v>
      </c>
      <c r="M92" s="19"/>
      <c r="N92" s="19"/>
    </row>
    <row r="93" spans="1:14" ht="24">
      <c r="A93" s="14"/>
      <c r="B93" s="13">
        <v>21</v>
      </c>
      <c r="C93" s="186">
        <v>40129</v>
      </c>
      <c r="D93" s="18">
        <v>192.64</v>
      </c>
      <c r="E93" s="18">
        <v>47.131</v>
      </c>
      <c r="F93" s="63">
        <f t="shared" si="0"/>
        <v>4.0721184</v>
      </c>
      <c r="G93" s="75">
        <f t="shared" si="23"/>
        <v>10.368483333333334</v>
      </c>
      <c r="H93" s="76">
        <f t="shared" si="24"/>
        <v>42.22169176176</v>
      </c>
      <c r="I93" s="13" t="s">
        <v>105</v>
      </c>
      <c r="J93" s="18">
        <v>7.93196</v>
      </c>
      <c r="K93" s="18">
        <v>11.17274</v>
      </c>
      <c r="L93" s="18">
        <v>12.00075</v>
      </c>
      <c r="M93" s="19"/>
      <c r="N93" s="19"/>
    </row>
    <row r="94" spans="1:14" ht="24">
      <c r="A94" s="14"/>
      <c r="B94" s="13">
        <v>22</v>
      </c>
      <c r="C94" s="186">
        <v>40143</v>
      </c>
      <c r="D94" s="18">
        <v>192.46</v>
      </c>
      <c r="E94" s="18">
        <v>32.159</v>
      </c>
      <c r="F94" s="63">
        <f t="shared" si="0"/>
        <v>2.7785376</v>
      </c>
      <c r="G94" s="75">
        <f aca="true" t="shared" si="25" ref="G94:G103">+AVERAGE(J94:L94)</f>
        <v>28.04376666666667</v>
      </c>
      <c r="H94" s="76">
        <f aca="true" t="shared" si="26" ref="H94:H103">G94*F94</f>
        <v>77.92066012896001</v>
      </c>
      <c r="I94" s="13" t="s">
        <v>106</v>
      </c>
      <c r="J94" s="18">
        <v>35.03578</v>
      </c>
      <c r="K94" s="18">
        <v>11.9952</v>
      </c>
      <c r="L94" s="18">
        <v>37.10032</v>
      </c>
      <c r="M94" s="19"/>
      <c r="N94" s="19"/>
    </row>
    <row r="95" spans="1:14" ht="24">
      <c r="A95" s="14"/>
      <c r="B95" s="13">
        <v>23</v>
      </c>
      <c r="C95" s="186">
        <v>40155</v>
      </c>
      <c r="D95" s="18">
        <v>192.38</v>
      </c>
      <c r="E95" s="18">
        <v>27.526</v>
      </c>
      <c r="F95" s="63">
        <f t="shared" si="0"/>
        <v>2.3782464</v>
      </c>
      <c r="G95" s="75">
        <f t="shared" si="25"/>
        <v>35.39854333333333</v>
      </c>
      <c r="H95" s="76">
        <f t="shared" si="26"/>
        <v>84.186458247744</v>
      </c>
      <c r="I95" s="13" t="s">
        <v>81</v>
      </c>
      <c r="J95" s="18">
        <v>24.30606</v>
      </c>
      <c r="K95" s="18">
        <v>41.40215</v>
      </c>
      <c r="L95" s="18">
        <v>40.48742</v>
      </c>
      <c r="M95" s="19"/>
      <c r="N95" s="19"/>
    </row>
    <row r="96" spans="1:14" ht="24">
      <c r="A96" s="14"/>
      <c r="B96" s="13">
        <v>24</v>
      </c>
      <c r="C96" s="186">
        <v>40164</v>
      </c>
      <c r="D96" s="18">
        <v>192.34</v>
      </c>
      <c r="E96" s="18">
        <v>23.632</v>
      </c>
      <c r="F96" s="63">
        <f t="shared" si="0"/>
        <v>2.0418048000000004</v>
      </c>
      <c r="G96" s="75">
        <f t="shared" si="25"/>
        <v>38.20546</v>
      </c>
      <c r="H96" s="76">
        <f t="shared" si="26"/>
        <v>78.00809161420803</v>
      </c>
      <c r="I96" s="13" t="s">
        <v>107</v>
      </c>
      <c r="J96" s="18">
        <v>34.60208</v>
      </c>
      <c r="K96" s="18">
        <v>35.29246</v>
      </c>
      <c r="L96" s="18">
        <v>44.72184</v>
      </c>
      <c r="M96" s="19"/>
      <c r="N96" s="19"/>
    </row>
    <row r="97" spans="1:14" ht="24">
      <c r="A97" s="14"/>
      <c r="B97" s="13">
        <v>25</v>
      </c>
      <c r="C97" s="186">
        <v>40175</v>
      </c>
      <c r="D97" s="18">
        <v>192.35</v>
      </c>
      <c r="E97" s="18">
        <v>19.74</v>
      </c>
      <c r="F97" s="63">
        <f t="shared" si="0"/>
        <v>1.705536</v>
      </c>
      <c r="G97" s="75">
        <f t="shared" si="25"/>
        <v>38.673046666666664</v>
      </c>
      <c r="H97" s="76">
        <f t="shared" si="26"/>
        <v>65.95827331967999</v>
      </c>
      <c r="I97" s="13" t="s">
        <v>82</v>
      </c>
      <c r="J97" s="18">
        <v>33.38364</v>
      </c>
      <c r="K97" s="18">
        <v>35.74284</v>
      </c>
      <c r="L97" s="18">
        <v>46.89266</v>
      </c>
      <c r="M97" s="19"/>
      <c r="N97" s="19"/>
    </row>
    <row r="98" spans="1:14" ht="24">
      <c r="A98" s="14"/>
      <c r="B98" s="13">
        <v>26</v>
      </c>
      <c r="C98" s="186">
        <v>40184</v>
      </c>
      <c r="D98" s="18">
        <v>192.28</v>
      </c>
      <c r="E98" s="18">
        <v>17.868</v>
      </c>
      <c r="F98" s="63">
        <f t="shared" si="0"/>
        <v>1.5437952</v>
      </c>
      <c r="G98" s="75">
        <f t="shared" si="25"/>
        <v>17.105533333333334</v>
      </c>
      <c r="H98" s="76">
        <f t="shared" si="26"/>
        <v>26.40744025344</v>
      </c>
      <c r="I98" s="13" t="s">
        <v>83</v>
      </c>
      <c r="J98" s="18">
        <v>18.73829</v>
      </c>
      <c r="K98" s="18">
        <v>11.8785</v>
      </c>
      <c r="L98" s="18">
        <v>20.69981</v>
      </c>
      <c r="M98" s="19"/>
      <c r="N98" s="19"/>
    </row>
    <row r="99" spans="1:14" ht="24">
      <c r="A99" s="14"/>
      <c r="B99" s="13">
        <v>27</v>
      </c>
      <c r="C99" s="186">
        <v>40190</v>
      </c>
      <c r="D99" s="18">
        <v>192.34</v>
      </c>
      <c r="E99" s="18">
        <v>23.138</v>
      </c>
      <c r="F99" s="63">
        <f t="shared" si="0"/>
        <v>1.9991232000000003</v>
      </c>
      <c r="G99" s="75">
        <f t="shared" si="25"/>
        <v>24.030286666666665</v>
      </c>
      <c r="H99" s="76">
        <f t="shared" si="26"/>
        <v>48.03950357798401</v>
      </c>
      <c r="I99" s="13" t="s">
        <v>108</v>
      </c>
      <c r="J99" s="18">
        <v>19.18786</v>
      </c>
      <c r="K99" s="18">
        <v>26.18019</v>
      </c>
      <c r="L99" s="18">
        <v>26.72281</v>
      </c>
      <c r="M99" s="19"/>
      <c r="N99" s="19"/>
    </row>
    <row r="100" spans="1:14" ht="24">
      <c r="A100" s="14"/>
      <c r="B100" s="13">
        <v>28</v>
      </c>
      <c r="C100" s="186">
        <v>40196</v>
      </c>
      <c r="D100" s="18">
        <v>192.27</v>
      </c>
      <c r="E100" s="18">
        <v>18.792</v>
      </c>
      <c r="F100" s="63">
        <f t="shared" si="0"/>
        <v>1.6236288000000003</v>
      </c>
      <c r="G100" s="75">
        <f t="shared" si="25"/>
        <v>25.57021333333333</v>
      </c>
      <c r="H100" s="76">
        <f t="shared" si="26"/>
        <v>41.51653479014401</v>
      </c>
      <c r="I100" s="13" t="s">
        <v>109</v>
      </c>
      <c r="J100" s="18">
        <v>24.97918</v>
      </c>
      <c r="K100" s="18">
        <v>33.14551</v>
      </c>
      <c r="L100" s="18">
        <v>18.58595</v>
      </c>
      <c r="M100" s="19"/>
      <c r="N100" s="19"/>
    </row>
    <row r="101" spans="1:14" ht="24">
      <c r="A101" s="14"/>
      <c r="B101" s="13">
        <v>29</v>
      </c>
      <c r="C101" s="186">
        <v>40213</v>
      </c>
      <c r="D101" s="18">
        <v>192.24</v>
      </c>
      <c r="E101" s="18">
        <v>14.743</v>
      </c>
      <c r="F101" s="63">
        <f t="shared" si="0"/>
        <v>1.2737952000000001</v>
      </c>
      <c r="G101" s="18">
        <f t="shared" si="25"/>
        <v>16.12528</v>
      </c>
      <c r="H101" s="63">
        <f t="shared" si="26"/>
        <v>20.540304262656</v>
      </c>
      <c r="I101" s="13" t="s">
        <v>110</v>
      </c>
      <c r="J101" s="18">
        <v>21.95071</v>
      </c>
      <c r="K101" s="18">
        <v>7.99456</v>
      </c>
      <c r="L101" s="18">
        <v>18.43057</v>
      </c>
      <c r="M101" s="19"/>
      <c r="N101" s="19"/>
    </row>
    <row r="102" spans="1:14" ht="24">
      <c r="A102" s="14"/>
      <c r="B102" s="13">
        <v>30</v>
      </c>
      <c r="C102" s="186">
        <v>40218</v>
      </c>
      <c r="D102" s="18">
        <v>192.15</v>
      </c>
      <c r="E102" s="18">
        <v>10.896</v>
      </c>
      <c r="F102" s="63">
        <f t="shared" si="0"/>
        <v>0.9414144000000001</v>
      </c>
      <c r="G102" s="18">
        <f t="shared" si="25"/>
        <v>22.48036666666667</v>
      </c>
      <c r="H102" s="63">
        <f t="shared" si="26"/>
        <v>21.163340897280005</v>
      </c>
      <c r="I102" s="13" t="s">
        <v>111</v>
      </c>
      <c r="J102" s="18">
        <v>19.98484</v>
      </c>
      <c r="K102" s="18">
        <v>24.06405</v>
      </c>
      <c r="L102" s="18">
        <v>23.39221</v>
      </c>
      <c r="M102" s="19"/>
      <c r="N102" s="19"/>
    </row>
    <row r="103" spans="1:14" ht="24">
      <c r="A103" s="14"/>
      <c r="B103" s="13">
        <v>31</v>
      </c>
      <c r="C103" s="186">
        <v>40232</v>
      </c>
      <c r="D103" s="18">
        <v>192.12</v>
      </c>
      <c r="E103" s="18">
        <v>9.138</v>
      </c>
      <c r="F103" s="63">
        <f t="shared" si="0"/>
        <v>0.7895232</v>
      </c>
      <c r="G103" s="18">
        <f t="shared" si="25"/>
        <v>23.700356666666668</v>
      </c>
      <c r="H103" s="63">
        <f t="shared" si="26"/>
        <v>18.711981436608</v>
      </c>
      <c r="I103" s="13" t="s">
        <v>112</v>
      </c>
      <c r="J103" s="18">
        <v>17.57544</v>
      </c>
      <c r="K103" s="18">
        <v>37.95824</v>
      </c>
      <c r="L103" s="18">
        <v>15.56739</v>
      </c>
      <c r="M103" s="19"/>
      <c r="N103" s="19"/>
    </row>
    <row r="104" spans="1:14" ht="24">
      <c r="A104" s="14"/>
      <c r="B104" s="13">
        <v>32</v>
      </c>
      <c r="C104" s="186">
        <v>40241</v>
      </c>
      <c r="D104" s="18">
        <v>192.09</v>
      </c>
      <c r="E104" s="18">
        <v>6.719</v>
      </c>
      <c r="F104" s="63">
        <f t="shared" si="0"/>
        <v>0.5805216000000001</v>
      </c>
      <c r="G104" s="18">
        <f aca="true" t="shared" si="27" ref="G104:G202">+AVERAGE(J104:L104)</f>
        <v>21.063753333333334</v>
      </c>
      <c r="H104" s="63">
        <f aca="true" t="shared" si="28" ref="H104:H202">G104*F104</f>
        <v>12.227963787072003</v>
      </c>
      <c r="I104" s="13" t="s">
        <v>119</v>
      </c>
      <c r="J104" s="18">
        <v>11.09924</v>
      </c>
      <c r="K104" s="18">
        <v>40.05212</v>
      </c>
      <c r="L104" s="18">
        <v>12.0399</v>
      </c>
      <c r="M104" s="19"/>
      <c r="N104" s="19"/>
    </row>
    <row r="105" spans="1:14" ht="24">
      <c r="A105" s="14"/>
      <c r="B105" s="13">
        <v>33</v>
      </c>
      <c r="C105" s="186">
        <v>40248</v>
      </c>
      <c r="D105" s="18">
        <v>192.08</v>
      </c>
      <c r="E105" s="18">
        <v>6.392</v>
      </c>
      <c r="F105" s="63">
        <f t="shared" si="0"/>
        <v>0.5522688</v>
      </c>
      <c r="G105" s="18">
        <f t="shared" si="27"/>
        <v>23.78643</v>
      </c>
      <c r="H105" s="63">
        <f t="shared" si="28"/>
        <v>13.136503152384</v>
      </c>
      <c r="I105" s="13" t="s">
        <v>120</v>
      </c>
      <c r="J105" s="18">
        <v>9.94926</v>
      </c>
      <c r="K105" s="18">
        <v>37.09851</v>
      </c>
      <c r="L105" s="18">
        <v>24.31152</v>
      </c>
      <c r="M105" s="19"/>
      <c r="N105" s="19"/>
    </row>
    <row r="106" spans="1:14" ht="24.75" thickBot="1">
      <c r="A106" s="14"/>
      <c r="B106" s="87">
        <v>34</v>
      </c>
      <c r="C106" s="188">
        <v>40262</v>
      </c>
      <c r="D106" s="88">
        <v>192.11</v>
      </c>
      <c r="E106" s="88">
        <v>7.292</v>
      </c>
      <c r="F106" s="90">
        <f t="shared" si="0"/>
        <v>0.6300288</v>
      </c>
      <c r="G106" s="88">
        <f t="shared" si="27"/>
        <v>24.425610000000002</v>
      </c>
      <c r="H106" s="90">
        <f t="shared" si="28"/>
        <v>15.388837757568004</v>
      </c>
      <c r="I106" s="87" t="s">
        <v>121</v>
      </c>
      <c r="J106" s="88">
        <v>8.71869</v>
      </c>
      <c r="K106" s="88">
        <v>31.62997</v>
      </c>
      <c r="L106" s="88">
        <v>32.92817</v>
      </c>
      <c r="M106" s="19"/>
      <c r="N106" s="19"/>
    </row>
    <row r="107" spans="1:14" ht="24">
      <c r="A107" s="14"/>
      <c r="B107" s="13">
        <v>1</v>
      </c>
      <c r="C107" s="186">
        <v>40289</v>
      </c>
      <c r="D107" s="18">
        <v>192.15</v>
      </c>
      <c r="E107" s="18">
        <v>12.309</v>
      </c>
      <c r="F107" s="63">
        <f t="shared" si="0"/>
        <v>1.0634976</v>
      </c>
      <c r="G107" s="18">
        <f t="shared" si="27"/>
        <v>24.050169999999998</v>
      </c>
      <c r="H107" s="63">
        <f t="shared" si="28"/>
        <v>25.577298074591997</v>
      </c>
      <c r="I107" s="91" t="s">
        <v>113</v>
      </c>
      <c r="J107" s="18">
        <v>45.66644</v>
      </c>
      <c r="K107" s="18">
        <v>12.87516</v>
      </c>
      <c r="L107" s="18">
        <v>13.60891</v>
      </c>
      <c r="M107" s="19"/>
      <c r="N107" s="19"/>
    </row>
    <row r="108" spans="1:14" ht="24">
      <c r="A108" s="14"/>
      <c r="B108" s="13">
        <v>2</v>
      </c>
      <c r="C108" s="186">
        <v>40294</v>
      </c>
      <c r="D108" s="18">
        <v>192.05</v>
      </c>
      <c r="E108" s="18">
        <v>6.006</v>
      </c>
      <c r="F108" s="63">
        <f t="shared" si="0"/>
        <v>0.5189184</v>
      </c>
      <c r="G108" s="18">
        <f t="shared" si="27"/>
        <v>20.214546666666667</v>
      </c>
      <c r="H108" s="63">
        <f t="shared" si="28"/>
        <v>10.489700212992</v>
      </c>
      <c r="I108" s="13" t="s">
        <v>114</v>
      </c>
      <c r="J108" s="18">
        <v>7.08392</v>
      </c>
      <c r="K108" s="18">
        <v>20.06746</v>
      </c>
      <c r="L108" s="18">
        <v>33.49226</v>
      </c>
      <c r="M108" s="19"/>
      <c r="N108" s="19"/>
    </row>
    <row r="109" spans="1:14" ht="24">
      <c r="A109" s="14"/>
      <c r="B109" s="13">
        <v>3</v>
      </c>
      <c r="C109" s="186">
        <v>40298</v>
      </c>
      <c r="D109" s="18">
        <v>192.14</v>
      </c>
      <c r="E109" s="18">
        <v>11.474</v>
      </c>
      <c r="F109" s="63">
        <f t="shared" si="0"/>
        <v>0.9913536000000001</v>
      </c>
      <c r="G109" s="18">
        <f t="shared" si="27"/>
        <v>55.18072333333333</v>
      </c>
      <c r="H109" s="63">
        <f t="shared" si="28"/>
        <v>54.703608727104005</v>
      </c>
      <c r="I109" s="13" t="s">
        <v>115</v>
      </c>
      <c r="J109" s="18">
        <v>46.80116</v>
      </c>
      <c r="K109" s="18">
        <v>58.77242</v>
      </c>
      <c r="L109" s="18">
        <v>59.96859</v>
      </c>
      <c r="M109" s="19"/>
      <c r="N109" s="19"/>
    </row>
    <row r="110" spans="1:14" ht="24">
      <c r="A110" s="14"/>
      <c r="B110" s="13">
        <v>4</v>
      </c>
      <c r="C110" s="186">
        <v>40304</v>
      </c>
      <c r="D110" s="18">
        <v>192.11</v>
      </c>
      <c r="E110" s="18">
        <v>8.173</v>
      </c>
      <c r="F110" s="63">
        <f t="shared" si="0"/>
        <v>0.7061472000000001</v>
      </c>
      <c r="G110" s="18">
        <f t="shared" si="27"/>
        <v>60.80524333333333</v>
      </c>
      <c r="H110" s="63">
        <f t="shared" si="28"/>
        <v>42.937452325152</v>
      </c>
      <c r="I110" s="13" t="s">
        <v>116</v>
      </c>
      <c r="J110" s="18">
        <v>60.18317</v>
      </c>
      <c r="K110" s="18">
        <v>68.8557</v>
      </c>
      <c r="L110" s="18">
        <v>53.37686</v>
      </c>
      <c r="M110" s="19"/>
      <c r="N110" s="19"/>
    </row>
    <row r="111" spans="1:14" ht="24">
      <c r="A111" s="14"/>
      <c r="B111" s="13">
        <v>5</v>
      </c>
      <c r="C111" s="186">
        <v>40318</v>
      </c>
      <c r="D111" s="18">
        <v>192.3</v>
      </c>
      <c r="E111" s="18">
        <v>19.262</v>
      </c>
      <c r="F111" s="63">
        <f t="shared" si="0"/>
        <v>1.6642368</v>
      </c>
      <c r="G111" s="18">
        <f t="shared" si="27"/>
        <v>78.6826</v>
      </c>
      <c r="H111" s="63">
        <f t="shared" si="28"/>
        <v>130.94647843968</v>
      </c>
      <c r="I111" s="13" t="s">
        <v>117</v>
      </c>
      <c r="J111" s="18">
        <v>71.79362</v>
      </c>
      <c r="K111" s="18">
        <v>102.00677</v>
      </c>
      <c r="L111" s="18">
        <v>62.24741</v>
      </c>
      <c r="M111" s="19"/>
      <c r="N111" s="19"/>
    </row>
    <row r="112" spans="1:14" ht="24">
      <c r="A112" s="14"/>
      <c r="B112" s="13">
        <v>6</v>
      </c>
      <c r="C112" s="186">
        <v>40322</v>
      </c>
      <c r="D112" s="18">
        <v>192.73</v>
      </c>
      <c r="E112" s="18">
        <v>52.128</v>
      </c>
      <c r="F112" s="63">
        <f t="shared" si="0"/>
        <v>4.5038592</v>
      </c>
      <c r="G112" s="18">
        <f t="shared" si="27"/>
        <v>117.35253</v>
      </c>
      <c r="H112" s="63">
        <f t="shared" si="28"/>
        <v>528.539271883776</v>
      </c>
      <c r="I112" s="13" t="s">
        <v>118</v>
      </c>
      <c r="J112" s="18">
        <v>128.37559</v>
      </c>
      <c r="K112" s="18">
        <v>107.9119</v>
      </c>
      <c r="L112" s="18">
        <v>115.7701</v>
      </c>
      <c r="M112" s="19"/>
      <c r="N112" s="19"/>
    </row>
    <row r="113" spans="1:14" ht="24">
      <c r="A113" s="14"/>
      <c r="B113" s="13">
        <v>7</v>
      </c>
      <c r="C113" s="186">
        <v>40332</v>
      </c>
      <c r="D113" s="18">
        <v>192.22</v>
      </c>
      <c r="E113" s="18">
        <v>15.541</v>
      </c>
      <c r="F113" s="63">
        <f t="shared" si="0"/>
        <v>1.3427424000000001</v>
      </c>
      <c r="G113" s="18">
        <f t="shared" si="27"/>
        <v>232.85477</v>
      </c>
      <c r="H113" s="63">
        <f t="shared" si="28"/>
        <v>312.663972721248</v>
      </c>
      <c r="I113" s="13" t="s">
        <v>90</v>
      </c>
      <c r="J113" s="18">
        <v>230.92663</v>
      </c>
      <c r="K113" s="18">
        <v>239.47648</v>
      </c>
      <c r="L113" s="18">
        <v>228.1612</v>
      </c>
      <c r="M113" s="19"/>
      <c r="N113" s="19"/>
    </row>
    <row r="114" spans="1:14" ht="24">
      <c r="A114" s="14"/>
      <c r="B114" s="13">
        <v>8</v>
      </c>
      <c r="C114" s="186">
        <v>40343</v>
      </c>
      <c r="D114" s="18">
        <v>192.28</v>
      </c>
      <c r="E114" s="18">
        <v>25.399</v>
      </c>
      <c r="F114" s="63">
        <f t="shared" si="0"/>
        <v>2.1944736000000002</v>
      </c>
      <c r="G114" s="18">
        <f t="shared" si="27"/>
        <v>59.30965333333334</v>
      </c>
      <c r="H114" s="63">
        <f t="shared" si="28"/>
        <v>130.15346846515203</v>
      </c>
      <c r="I114" s="13" t="s">
        <v>91</v>
      </c>
      <c r="J114" s="18">
        <v>57.73275</v>
      </c>
      <c r="K114" s="18">
        <v>59.67039</v>
      </c>
      <c r="L114" s="18">
        <v>60.52582</v>
      </c>
      <c r="M114" s="19"/>
      <c r="N114" s="19"/>
    </row>
    <row r="115" spans="1:14" ht="24">
      <c r="A115" s="14"/>
      <c r="B115" s="13">
        <v>9</v>
      </c>
      <c r="C115" s="186">
        <v>40357</v>
      </c>
      <c r="D115" s="18">
        <v>192.28</v>
      </c>
      <c r="E115" s="18">
        <v>20.855</v>
      </c>
      <c r="F115" s="63">
        <f t="shared" si="0"/>
        <v>1.8018720000000001</v>
      </c>
      <c r="G115" s="18">
        <f t="shared" si="27"/>
        <v>102.02057333333333</v>
      </c>
      <c r="H115" s="63">
        <f t="shared" si="28"/>
        <v>183.82801451328</v>
      </c>
      <c r="I115" s="13" t="s">
        <v>92</v>
      </c>
      <c r="J115" s="18">
        <v>97.2973</v>
      </c>
      <c r="K115" s="18">
        <v>104.52261</v>
      </c>
      <c r="L115" s="18">
        <v>104.24181</v>
      </c>
      <c r="M115" s="19"/>
      <c r="N115" s="19"/>
    </row>
    <row r="116" spans="1:14" ht="24">
      <c r="A116" s="14"/>
      <c r="B116" s="13">
        <v>10</v>
      </c>
      <c r="C116" s="186">
        <v>40364</v>
      </c>
      <c r="D116" s="18">
        <v>192.4</v>
      </c>
      <c r="E116" s="18">
        <v>27.358</v>
      </c>
      <c r="F116" s="63">
        <f t="shared" si="0"/>
        <v>2.3637312</v>
      </c>
      <c r="G116" s="18">
        <f t="shared" si="27"/>
        <v>236.80085666666665</v>
      </c>
      <c r="H116" s="63">
        <f t="shared" si="28"/>
        <v>559.733573089728</v>
      </c>
      <c r="I116" s="13" t="s">
        <v>93</v>
      </c>
      <c r="J116" s="18">
        <v>240.85103</v>
      </c>
      <c r="K116" s="18">
        <v>230.38203</v>
      </c>
      <c r="L116" s="18">
        <v>239.16951</v>
      </c>
      <c r="M116" s="19"/>
      <c r="N116" s="19"/>
    </row>
    <row r="117" spans="1:14" ht="24">
      <c r="A117" s="14"/>
      <c r="B117" s="13">
        <v>11</v>
      </c>
      <c r="C117" s="186">
        <v>40378</v>
      </c>
      <c r="D117" s="18">
        <v>199.05</v>
      </c>
      <c r="E117" s="18">
        <v>1413.71</v>
      </c>
      <c r="F117" s="63">
        <f t="shared" si="0"/>
        <v>122.14454400000001</v>
      </c>
      <c r="G117" s="18">
        <f t="shared" si="27"/>
        <v>3189.7409633333336</v>
      </c>
      <c r="H117" s="63">
        <f t="shared" si="28"/>
        <v>389609.4554444708</v>
      </c>
      <c r="I117" s="13" t="s">
        <v>94</v>
      </c>
      <c r="J117" s="18">
        <v>3124.42698</v>
      </c>
      <c r="K117" s="18">
        <v>3196.87347</v>
      </c>
      <c r="L117" s="18">
        <v>3247.92244</v>
      </c>
      <c r="M117" s="19"/>
      <c r="N117" s="19"/>
    </row>
    <row r="118" spans="1:14" ht="24">
      <c r="A118" s="14"/>
      <c r="B118" s="13">
        <v>12</v>
      </c>
      <c r="C118" s="186">
        <v>40387</v>
      </c>
      <c r="D118" s="18">
        <v>194.35</v>
      </c>
      <c r="E118" s="18">
        <v>275.425</v>
      </c>
      <c r="F118" s="63">
        <f t="shared" si="0"/>
        <v>23.79672</v>
      </c>
      <c r="G118" s="18">
        <f t="shared" si="27"/>
        <v>603.7016466666668</v>
      </c>
      <c r="H118" s="63">
        <f t="shared" si="28"/>
        <v>14366.119049265602</v>
      </c>
      <c r="I118" s="13" t="s">
        <v>95</v>
      </c>
      <c r="J118" s="18">
        <v>648.57566</v>
      </c>
      <c r="K118" s="18">
        <v>616.42974</v>
      </c>
      <c r="L118" s="18">
        <v>546.09954</v>
      </c>
      <c r="M118" s="19"/>
      <c r="N118" s="19"/>
    </row>
    <row r="119" spans="1:14" ht="24">
      <c r="A119" s="14"/>
      <c r="B119" s="13">
        <v>13</v>
      </c>
      <c r="C119" s="186">
        <v>40392</v>
      </c>
      <c r="D119" s="18">
        <v>193.5</v>
      </c>
      <c r="E119" s="18">
        <v>143.762</v>
      </c>
      <c r="F119" s="63">
        <f t="shared" si="0"/>
        <v>12.421036800000001</v>
      </c>
      <c r="G119" s="18">
        <f t="shared" si="27"/>
        <v>135.36837666666668</v>
      </c>
      <c r="H119" s="63">
        <f t="shared" si="28"/>
        <v>1681.4155881329284</v>
      </c>
      <c r="I119" s="13" t="s">
        <v>96</v>
      </c>
      <c r="J119" s="18">
        <v>139.92571</v>
      </c>
      <c r="K119" s="18">
        <v>130.62936</v>
      </c>
      <c r="L119" s="18">
        <v>135.55006</v>
      </c>
      <c r="M119" s="19"/>
      <c r="N119" s="19"/>
    </row>
    <row r="120" spans="1:14" ht="24">
      <c r="A120" s="14"/>
      <c r="B120" s="13">
        <v>14</v>
      </c>
      <c r="C120" s="186">
        <v>40407</v>
      </c>
      <c r="D120" s="18">
        <v>194.76</v>
      </c>
      <c r="E120" s="18">
        <v>316.299</v>
      </c>
      <c r="F120" s="63">
        <f t="shared" si="0"/>
        <v>27.3282336</v>
      </c>
      <c r="G120" s="18">
        <f t="shared" si="27"/>
        <v>1139.9953699999999</v>
      </c>
      <c r="H120" s="63">
        <f t="shared" si="28"/>
        <v>31154.05977427843</v>
      </c>
      <c r="I120" s="13" t="s">
        <v>97</v>
      </c>
      <c r="J120" s="18">
        <v>1107.68517</v>
      </c>
      <c r="K120" s="18">
        <v>1154.38161</v>
      </c>
      <c r="L120" s="18">
        <v>1157.91933</v>
      </c>
      <c r="M120" s="19"/>
      <c r="N120" s="19"/>
    </row>
    <row r="121" spans="1:14" ht="24">
      <c r="A121" s="14"/>
      <c r="B121" s="13">
        <v>15</v>
      </c>
      <c r="C121" s="186">
        <v>40413</v>
      </c>
      <c r="D121" s="18">
        <v>195.35</v>
      </c>
      <c r="E121" s="18">
        <v>407.378</v>
      </c>
      <c r="F121" s="63">
        <f t="shared" si="0"/>
        <v>35.1974592</v>
      </c>
      <c r="G121" s="18">
        <f t="shared" si="27"/>
        <v>466.60690666666665</v>
      </c>
      <c r="H121" s="63">
        <f t="shared" si="28"/>
        <v>16423.377559838205</v>
      </c>
      <c r="I121" s="13" t="s">
        <v>98</v>
      </c>
      <c r="J121" s="18">
        <v>475.20048</v>
      </c>
      <c r="K121" s="18">
        <v>451.11681</v>
      </c>
      <c r="L121" s="18">
        <v>473.50343</v>
      </c>
      <c r="M121" s="19"/>
      <c r="N121" s="19"/>
    </row>
    <row r="122" spans="1:14" ht="24">
      <c r="A122" s="14"/>
      <c r="B122" s="13">
        <v>16</v>
      </c>
      <c r="C122" s="186">
        <v>40430</v>
      </c>
      <c r="D122" s="18">
        <v>194.05</v>
      </c>
      <c r="E122" s="18">
        <v>216.559</v>
      </c>
      <c r="F122" s="63">
        <f t="shared" si="0"/>
        <v>18.7106976</v>
      </c>
      <c r="G122" s="18">
        <f t="shared" si="27"/>
        <v>263.3366833333333</v>
      </c>
      <c r="H122" s="63">
        <f t="shared" si="28"/>
        <v>4927.213048836959</v>
      </c>
      <c r="I122" s="13" t="s">
        <v>99</v>
      </c>
      <c r="J122" s="18">
        <v>262.58778</v>
      </c>
      <c r="K122" s="18">
        <v>271.84335</v>
      </c>
      <c r="L122" s="18">
        <v>255.57892</v>
      </c>
      <c r="M122" s="19"/>
      <c r="N122" s="19"/>
    </row>
    <row r="123" spans="1:14" ht="24">
      <c r="A123" s="14"/>
      <c r="B123" s="13">
        <v>17</v>
      </c>
      <c r="C123" s="186">
        <v>40434</v>
      </c>
      <c r="D123" s="18">
        <v>195.15</v>
      </c>
      <c r="E123" s="18">
        <v>375.031</v>
      </c>
      <c r="F123" s="63">
        <f t="shared" si="0"/>
        <v>32.4026784</v>
      </c>
      <c r="G123" s="18">
        <f t="shared" si="27"/>
        <v>165.68529666666666</v>
      </c>
      <c r="H123" s="63">
        <f t="shared" si="28"/>
        <v>5368.647383498592</v>
      </c>
      <c r="I123" s="13" t="s">
        <v>100</v>
      </c>
      <c r="J123" s="18">
        <v>165.56624</v>
      </c>
      <c r="K123" s="18">
        <v>167.87875</v>
      </c>
      <c r="L123" s="18">
        <v>163.6109</v>
      </c>
      <c r="M123" s="19"/>
      <c r="N123" s="19"/>
    </row>
    <row r="124" spans="1:14" ht="24">
      <c r="A124" s="14"/>
      <c r="B124" s="13">
        <v>18</v>
      </c>
      <c r="C124" s="186">
        <v>40441</v>
      </c>
      <c r="D124" s="18">
        <v>194.98</v>
      </c>
      <c r="E124" s="18">
        <v>389.43</v>
      </c>
      <c r="F124" s="63">
        <f t="shared" si="0"/>
        <v>33.646752</v>
      </c>
      <c r="G124" s="18">
        <f t="shared" si="27"/>
        <v>518.3139933333333</v>
      </c>
      <c r="H124" s="63">
        <f t="shared" si="28"/>
        <v>17439.58239181632</v>
      </c>
      <c r="I124" s="13" t="s">
        <v>101</v>
      </c>
      <c r="J124" s="18">
        <v>417.21922</v>
      </c>
      <c r="K124" s="18">
        <v>547.54729</v>
      </c>
      <c r="L124" s="18">
        <v>590.17547</v>
      </c>
      <c r="M124" s="19"/>
      <c r="N124" s="19"/>
    </row>
    <row r="125" spans="1:14" ht="24">
      <c r="A125" s="14"/>
      <c r="B125" s="13">
        <v>19</v>
      </c>
      <c r="C125" s="186">
        <v>40455</v>
      </c>
      <c r="D125" s="18">
        <v>193.5</v>
      </c>
      <c r="E125" s="18">
        <v>146.008</v>
      </c>
      <c r="F125" s="63">
        <f t="shared" si="0"/>
        <v>12.615091200000002</v>
      </c>
      <c r="G125" s="18">
        <f t="shared" si="27"/>
        <v>23.44852333333333</v>
      </c>
      <c r="H125" s="63">
        <f t="shared" si="28"/>
        <v>295.805260355328</v>
      </c>
      <c r="I125" s="13" t="s">
        <v>102</v>
      </c>
      <c r="J125" s="18">
        <v>11.77394</v>
      </c>
      <c r="K125" s="18">
        <v>32.21213</v>
      </c>
      <c r="L125" s="18">
        <v>26.3595</v>
      </c>
      <c r="M125" s="19"/>
      <c r="N125" s="19"/>
    </row>
    <row r="126" spans="1:14" ht="24">
      <c r="A126" s="14"/>
      <c r="B126" s="13">
        <v>20</v>
      </c>
      <c r="C126" s="186">
        <v>40465</v>
      </c>
      <c r="D126" s="18">
        <v>193.14</v>
      </c>
      <c r="E126" s="18">
        <v>108.18</v>
      </c>
      <c r="F126" s="63">
        <f t="shared" si="0"/>
        <v>9.346752</v>
      </c>
      <c r="G126" s="18">
        <f t="shared" si="27"/>
        <v>19.400826666666664</v>
      </c>
      <c r="H126" s="63">
        <f t="shared" si="28"/>
        <v>181.33471544831997</v>
      </c>
      <c r="I126" s="13" t="s">
        <v>103</v>
      </c>
      <c r="J126" s="18">
        <v>41.20975</v>
      </c>
      <c r="K126" s="18">
        <v>13.12741</v>
      </c>
      <c r="L126" s="18">
        <v>3.86532</v>
      </c>
      <c r="M126" s="19"/>
      <c r="N126" s="19"/>
    </row>
    <row r="127" spans="1:14" ht="24">
      <c r="A127" s="14"/>
      <c r="B127" s="13">
        <v>21</v>
      </c>
      <c r="C127" s="186">
        <v>40478</v>
      </c>
      <c r="D127" s="18">
        <v>192.96</v>
      </c>
      <c r="E127" s="18">
        <v>112.116</v>
      </c>
      <c r="F127" s="63">
        <f t="shared" si="0"/>
        <v>9.6868224</v>
      </c>
      <c r="G127" s="18">
        <f t="shared" si="27"/>
        <v>29.204536666666666</v>
      </c>
      <c r="H127" s="63">
        <f t="shared" si="28"/>
        <v>282.899159964288</v>
      </c>
      <c r="I127" s="13" t="s">
        <v>104</v>
      </c>
      <c r="J127" s="18">
        <v>31.51996</v>
      </c>
      <c r="K127" s="18">
        <v>45.4316</v>
      </c>
      <c r="L127" s="18">
        <v>10.66205</v>
      </c>
      <c r="M127" s="19"/>
      <c r="N127" s="19"/>
    </row>
    <row r="128" spans="1:14" ht="24">
      <c r="A128" s="14"/>
      <c r="B128" s="13">
        <v>22</v>
      </c>
      <c r="C128" s="186">
        <v>40490</v>
      </c>
      <c r="D128" s="18">
        <v>192.65</v>
      </c>
      <c r="E128" s="18">
        <v>50.975</v>
      </c>
      <c r="F128" s="63">
        <f t="shared" si="0"/>
        <v>4.404240000000001</v>
      </c>
      <c r="G128" s="18">
        <f t="shared" si="27"/>
        <v>21.48699666666667</v>
      </c>
      <c r="H128" s="63">
        <f t="shared" si="28"/>
        <v>94.63389019920002</v>
      </c>
      <c r="I128" s="13" t="s">
        <v>105</v>
      </c>
      <c r="J128" s="18">
        <v>21.32122</v>
      </c>
      <c r="K128" s="18">
        <v>21.93899</v>
      </c>
      <c r="L128" s="18">
        <v>21.20078</v>
      </c>
      <c r="M128" s="19"/>
      <c r="N128" s="19"/>
    </row>
    <row r="129" spans="1:14" ht="24">
      <c r="A129" s="14"/>
      <c r="B129" s="13">
        <v>23</v>
      </c>
      <c r="C129" s="186">
        <v>40497</v>
      </c>
      <c r="D129" s="18">
        <v>192.57</v>
      </c>
      <c r="E129" s="18">
        <v>46.993</v>
      </c>
      <c r="F129" s="63">
        <f t="shared" si="0"/>
        <v>4.060195200000001</v>
      </c>
      <c r="G129" s="18">
        <f t="shared" si="27"/>
        <v>17.35506666666667</v>
      </c>
      <c r="H129" s="63">
        <f t="shared" si="28"/>
        <v>70.46495837568003</v>
      </c>
      <c r="I129" s="13" t="s">
        <v>106</v>
      </c>
      <c r="J129" s="18">
        <v>15.70622</v>
      </c>
      <c r="K129" s="18">
        <v>21.96819</v>
      </c>
      <c r="L129" s="18">
        <v>14.39079</v>
      </c>
      <c r="M129" s="19"/>
      <c r="N129" s="19"/>
    </row>
    <row r="130" spans="1:14" ht="24">
      <c r="A130" s="14"/>
      <c r="B130" s="13">
        <v>24</v>
      </c>
      <c r="C130" s="186">
        <v>40504</v>
      </c>
      <c r="D130" s="18">
        <v>192.52</v>
      </c>
      <c r="E130" s="18">
        <v>34.816</v>
      </c>
      <c r="F130" s="63">
        <f t="shared" si="0"/>
        <v>3.0081024000000003</v>
      </c>
      <c r="G130" s="18">
        <f t="shared" si="27"/>
        <v>20.740096666666663</v>
      </c>
      <c r="H130" s="63">
        <f t="shared" si="28"/>
        <v>62.38833455923199</v>
      </c>
      <c r="I130" s="13" t="s">
        <v>81</v>
      </c>
      <c r="J130" s="18">
        <v>20.68335</v>
      </c>
      <c r="K130" s="18">
        <v>17.04215</v>
      </c>
      <c r="L130" s="18">
        <v>24.49479</v>
      </c>
      <c r="M130" s="19"/>
      <c r="N130" s="19"/>
    </row>
    <row r="131" spans="1:14" ht="24">
      <c r="A131" s="14"/>
      <c r="B131" s="13">
        <v>25</v>
      </c>
      <c r="C131" s="186">
        <v>40519</v>
      </c>
      <c r="D131" s="18">
        <v>192.37</v>
      </c>
      <c r="E131" s="18">
        <v>22.918</v>
      </c>
      <c r="F131" s="63">
        <f t="shared" si="0"/>
        <v>1.9801152</v>
      </c>
      <c r="G131" s="18">
        <f t="shared" si="27"/>
        <v>32.53841</v>
      </c>
      <c r="H131" s="63">
        <f t="shared" si="28"/>
        <v>64.429800224832</v>
      </c>
      <c r="I131" s="13" t="s">
        <v>107</v>
      </c>
      <c r="J131" s="18">
        <v>28.41968</v>
      </c>
      <c r="K131" s="18">
        <v>35.36873</v>
      </c>
      <c r="L131" s="18">
        <v>33.82682</v>
      </c>
      <c r="M131" s="19"/>
      <c r="N131" s="19"/>
    </row>
    <row r="132" spans="1:14" ht="24">
      <c r="A132" s="14"/>
      <c r="B132" s="13">
        <v>26</v>
      </c>
      <c r="C132" s="186">
        <v>40525</v>
      </c>
      <c r="D132" s="18">
        <v>192.45</v>
      </c>
      <c r="E132" s="18">
        <v>28.968</v>
      </c>
      <c r="F132" s="63">
        <f t="shared" si="0"/>
        <v>2.5028352000000003</v>
      </c>
      <c r="G132" s="18">
        <f t="shared" si="27"/>
        <v>24.802063333333333</v>
      </c>
      <c r="H132" s="63">
        <f t="shared" si="28"/>
        <v>62.075477143296006</v>
      </c>
      <c r="I132" s="13" t="s">
        <v>82</v>
      </c>
      <c r="J132" s="18">
        <v>27.0328</v>
      </c>
      <c r="K132" s="18">
        <v>25.95623</v>
      </c>
      <c r="L132" s="18">
        <v>21.41716</v>
      </c>
      <c r="M132" s="19"/>
      <c r="N132" s="19"/>
    </row>
    <row r="133" spans="1:14" ht="24">
      <c r="A133" s="14"/>
      <c r="B133" s="13">
        <v>27</v>
      </c>
      <c r="C133" s="186">
        <v>40534</v>
      </c>
      <c r="D133" s="18">
        <v>192.38</v>
      </c>
      <c r="E133" s="18">
        <v>25.405</v>
      </c>
      <c r="F133" s="63">
        <f t="shared" si="0"/>
        <v>2.194992</v>
      </c>
      <c r="G133" s="18">
        <f t="shared" si="27"/>
        <v>17.067133333333334</v>
      </c>
      <c r="H133" s="63">
        <f t="shared" si="28"/>
        <v>37.4622211296</v>
      </c>
      <c r="I133" s="13" t="s">
        <v>83</v>
      </c>
      <c r="J133" s="18">
        <v>14.46864</v>
      </c>
      <c r="K133" s="18">
        <v>17.26877</v>
      </c>
      <c r="L133" s="18">
        <v>19.46399</v>
      </c>
      <c r="M133" s="19"/>
      <c r="N133" s="19"/>
    </row>
    <row r="134" spans="1:14" ht="24">
      <c r="A134" s="14"/>
      <c r="B134" s="13">
        <v>28</v>
      </c>
      <c r="C134" s="186">
        <v>40548</v>
      </c>
      <c r="D134" s="18">
        <v>192.29</v>
      </c>
      <c r="E134" s="18">
        <v>12.909</v>
      </c>
      <c r="F134" s="63">
        <f t="shared" si="0"/>
        <v>1.1153376000000002</v>
      </c>
      <c r="G134" s="18">
        <f t="shared" si="27"/>
        <v>17.04796</v>
      </c>
      <c r="H134" s="63">
        <f t="shared" si="28"/>
        <v>19.014230791296</v>
      </c>
      <c r="I134" s="13" t="s">
        <v>108</v>
      </c>
      <c r="J134" s="18">
        <v>15.72621</v>
      </c>
      <c r="K134" s="18">
        <v>26.40264</v>
      </c>
      <c r="L134" s="18">
        <v>9.01503</v>
      </c>
      <c r="M134" s="19"/>
      <c r="N134" s="19"/>
    </row>
    <row r="135" spans="1:14" ht="24">
      <c r="A135" s="14"/>
      <c r="B135" s="13">
        <v>29</v>
      </c>
      <c r="C135" s="186">
        <v>40553</v>
      </c>
      <c r="D135" s="18">
        <v>192.26</v>
      </c>
      <c r="E135" s="18">
        <v>17.489</v>
      </c>
      <c r="F135" s="63">
        <f t="shared" si="0"/>
        <v>1.5110496000000002</v>
      </c>
      <c r="G135" s="18">
        <f t="shared" si="27"/>
        <v>24.389783333333337</v>
      </c>
      <c r="H135" s="63">
        <f t="shared" si="28"/>
        <v>36.85417234992001</v>
      </c>
      <c r="I135" s="13" t="s">
        <v>109</v>
      </c>
      <c r="J135" s="18">
        <v>31.39292</v>
      </c>
      <c r="K135" s="18">
        <v>27.39385</v>
      </c>
      <c r="L135" s="18">
        <v>14.38258</v>
      </c>
      <c r="M135" s="19"/>
      <c r="N135" s="19"/>
    </row>
    <row r="136" spans="1:14" ht="24">
      <c r="A136" s="14"/>
      <c r="B136" s="13">
        <v>30</v>
      </c>
      <c r="C136" s="186">
        <v>40567</v>
      </c>
      <c r="D136" s="18">
        <v>192.21</v>
      </c>
      <c r="E136" s="18">
        <v>15.067</v>
      </c>
      <c r="F136" s="63">
        <f aca="true" t="shared" si="29" ref="F136:F212">E136*0.0864</f>
        <v>1.3017888000000002</v>
      </c>
      <c r="G136" s="18">
        <f t="shared" si="27"/>
        <v>18.544763333333336</v>
      </c>
      <c r="H136" s="63">
        <f t="shared" si="28"/>
        <v>24.141365205984005</v>
      </c>
      <c r="I136" s="13" t="s">
        <v>110</v>
      </c>
      <c r="J136" s="18">
        <v>18.80226</v>
      </c>
      <c r="K136" s="18">
        <v>14.66158</v>
      </c>
      <c r="L136" s="18">
        <v>22.17045</v>
      </c>
      <c r="M136" s="19"/>
      <c r="N136" s="19"/>
    </row>
    <row r="137" spans="1:14" ht="24">
      <c r="A137" s="14"/>
      <c r="B137" s="13">
        <v>31</v>
      </c>
      <c r="C137" s="186">
        <v>40582</v>
      </c>
      <c r="D137" s="18">
        <v>192.14</v>
      </c>
      <c r="E137" s="18">
        <v>9.349</v>
      </c>
      <c r="F137" s="63">
        <f t="shared" si="29"/>
        <v>0.8077536000000001</v>
      </c>
      <c r="G137" s="18">
        <f t="shared" si="27"/>
        <v>0.7698233333333334</v>
      </c>
      <c r="H137" s="63">
        <f t="shared" si="28"/>
        <v>0.6218275688640001</v>
      </c>
      <c r="I137" s="13" t="s">
        <v>111</v>
      </c>
      <c r="J137" s="18">
        <v>2.30947</v>
      </c>
      <c r="K137" s="18">
        <v>0</v>
      </c>
      <c r="L137" s="18">
        <v>0</v>
      </c>
      <c r="M137" s="19"/>
      <c r="N137" s="19"/>
    </row>
    <row r="138" spans="1:14" ht="24">
      <c r="A138" s="14"/>
      <c r="B138" s="13">
        <v>32</v>
      </c>
      <c r="C138" s="186">
        <v>40589</v>
      </c>
      <c r="D138" s="18">
        <v>192.11</v>
      </c>
      <c r="E138" s="18">
        <v>7.409</v>
      </c>
      <c r="F138" s="63">
        <f t="shared" si="29"/>
        <v>0.6401376</v>
      </c>
      <c r="G138" s="18">
        <f t="shared" si="27"/>
        <v>4.02091</v>
      </c>
      <c r="H138" s="63">
        <f t="shared" si="28"/>
        <v>2.573935677216</v>
      </c>
      <c r="I138" s="13" t="s">
        <v>112</v>
      </c>
      <c r="J138" s="18">
        <v>12.06273</v>
      </c>
      <c r="K138" s="18">
        <v>0</v>
      </c>
      <c r="L138" s="18">
        <v>0</v>
      </c>
      <c r="M138" s="19"/>
      <c r="N138" s="19"/>
    </row>
    <row r="139" spans="1:14" ht="24">
      <c r="A139" s="14"/>
      <c r="B139" s="13">
        <v>33</v>
      </c>
      <c r="C139" s="186">
        <v>40597</v>
      </c>
      <c r="D139" s="18">
        <v>192.09</v>
      </c>
      <c r="E139" s="18">
        <v>4.922</v>
      </c>
      <c r="F139" s="63">
        <f t="shared" si="29"/>
        <v>0.4252608</v>
      </c>
      <c r="G139" s="18">
        <f t="shared" si="27"/>
        <v>0.42957333333333336</v>
      </c>
      <c r="H139" s="63">
        <f t="shared" si="28"/>
        <v>0.18268069939200002</v>
      </c>
      <c r="I139" s="13" t="s">
        <v>119</v>
      </c>
      <c r="J139" s="18">
        <v>0</v>
      </c>
      <c r="K139" s="18">
        <v>1.28872</v>
      </c>
      <c r="L139" s="18">
        <v>0</v>
      </c>
      <c r="M139" s="19"/>
      <c r="N139" s="19"/>
    </row>
    <row r="140" spans="1:14" ht="24">
      <c r="A140" s="14"/>
      <c r="B140" s="13">
        <v>34</v>
      </c>
      <c r="C140" s="186">
        <v>19786</v>
      </c>
      <c r="D140" s="18">
        <v>192.15</v>
      </c>
      <c r="E140" s="18">
        <v>8.325</v>
      </c>
      <c r="F140" s="63">
        <f t="shared" si="29"/>
        <v>0.71928</v>
      </c>
      <c r="G140" s="18">
        <f t="shared" si="27"/>
        <v>8.06886</v>
      </c>
      <c r="H140" s="63">
        <f t="shared" si="28"/>
        <v>5.803769620800001</v>
      </c>
      <c r="I140" s="13" t="s">
        <v>120</v>
      </c>
      <c r="J140" s="18">
        <v>10.32613</v>
      </c>
      <c r="K140" s="18">
        <v>6.08865</v>
      </c>
      <c r="L140" s="18">
        <v>7.7918</v>
      </c>
      <c r="M140" s="19"/>
      <c r="N140" s="19"/>
    </row>
    <row r="141" spans="1:14" ht="24">
      <c r="A141" s="14"/>
      <c r="B141" s="13">
        <v>35</v>
      </c>
      <c r="C141" s="186">
        <v>19797</v>
      </c>
      <c r="D141" s="18">
        <v>192.04</v>
      </c>
      <c r="E141" s="18">
        <v>3.95</v>
      </c>
      <c r="F141" s="63">
        <f t="shared" si="29"/>
        <v>0.34128000000000003</v>
      </c>
      <c r="G141" s="18">
        <f t="shared" si="27"/>
        <v>14.072123333333332</v>
      </c>
      <c r="H141" s="63">
        <f t="shared" si="28"/>
        <v>4.8025342512</v>
      </c>
      <c r="I141" s="13" t="s">
        <v>121</v>
      </c>
      <c r="J141" s="18">
        <v>17.48741</v>
      </c>
      <c r="K141" s="18">
        <v>15.32424</v>
      </c>
      <c r="L141" s="18">
        <v>9.40472</v>
      </c>
      <c r="M141" s="19"/>
      <c r="N141" s="19"/>
    </row>
    <row r="142" spans="1:14" ht="24.75" thickBot="1">
      <c r="A142" s="89"/>
      <c r="B142" s="87">
        <v>36</v>
      </c>
      <c r="C142" s="188">
        <v>19807</v>
      </c>
      <c r="D142" s="88">
        <v>192.16</v>
      </c>
      <c r="E142" s="88">
        <v>13.023</v>
      </c>
      <c r="F142" s="90">
        <f t="shared" si="29"/>
        <v>1.1251872</v>
      </c>
      <c r="G142" s="88">
        <f t="shared" si="27"/>
        <v>14.66937</v>
      </c>
      <c r="H142" s="90">
        <f t="shared" si="28"/>
        <v>16.505787356064</v>
      </c>
      <c r="I142" s="87" t="s">
        <v>122</v>
      </c>
      <c r="J142" s="88">
        <v>11.09218</v>
      </c>
      <c r="K142" s="88">
        <v>19.54397</v>
      </c>
      <c r="L142" s="88">
        <v>13.37196</v>
      </c>
      <c r="M142" s="19"/>
      <c r="N142" s="19"/>
    </row>
    <row r="143" spans="1:14" ht="24">
      <c r="A143" s="14"/>
      <c r="B143" s="13">
        <v>1</v>
      </c>
      <c r="C143" s="186">
        <v>40637</v>
      </c>
      <c r="D143" s="18">
        <v>192.08</v>
      </c>
      <c r="E143" s="18">
        <v>9.847</v>
      </c>
      <c r="F143" s="63">
        <f t="shared" si="29"/>
        <v>0.8507808</v>
      </c>
      <c r="I143" s="13" t="s">
        <v>113</v>
      </c>
      <c r="J143" s="18">
        <v>0</v>
      </c>
      <c r="K143" s="18">
        <v>0</v>
      </c>
      <c r="L143" s="18">
        <v>0</v>
      </c>
      <c r="M143" s="18">
        <f>+AVERAGE(J143:L143)</f>
        <v>0</v>
      </c>
      <c r="N143" s="63">
        <f>M143*F143</f>
        <v>0</v>
      </c>
    </row>
    <row r="144" spans="1:14" ht="24">
      <c r="A144" s="14"/>
      <c r="B144" s="13">
        <v>2</v>
      </c>
      <c r="C144" s="186">
        <v>40652</v>
      </c>
      <c r="D144" s="18">
        <v>192.09</v>
      </c>
      <c r="E144" s="18">
        <v>9.861</v>
      </c>
      <c r="F144" s="63">
        <f t="shared" si="29"/>
        <v>0.8519904000000001</v>
      </c>
      <c r="I144" s="13" t="s">
        <v>114</v>
      </c>
      <c r="J144" s="18">
        <v>0</v>
      </c>
      <c r="K144" s="18">
        <v>0</v>
      </c>
      <c r="L144" s="18">
        <v>0</v>
      </c>
      <c r="M144" s="18">
        <f>+AVERAGE(J144:L144)</f>
        <v>0</v>
      </c>
      <c r="N144" s="63">
        <f>M144*F144</f>
        <v>0</v>
      </c>
    </row>
    <row r="145" spans="1:14" ht="24">
      <c r="A145" s="14"/>
      <c r="B145" s="13">
        <v>3</v>
      </c>
      <c r="C145" s="186">
        <v>40660</v>
      </c>
      <c r="D145" s="18">
        <v>192.36</v>
      </c>
      <c r="E145" s="18">
        <v>28.71</v>
      </c>
      <c r="F145" s="63">
        <f t="shared" si="29"/>
        <v>2.480544</v>
      </c>
      <c r="G145" s="18">
        <f t="shared" si="27"/>
        <v>142.09085333333334</v>
      </c>
      <c r="H145" s="63">
        <f t="shared" si="28"/>
        <v>352.46261369088006</v>
      </c>
      <c r="I145" s="13" t="s">
        <v>115</v>
      </c>
      <c r="J145" s="18">
        <v>132.93236</v>
      </c>
      <c r="K145" s="18">
        <v>151.03081</v>
      </c>
      <c r="L145" s="18">
        <v>142.30939</v>
      </c>
      <c r="M145" s="19"/>
      <c r="N145" s="19"/>
    </row>
    <row r="146" spans="1:14" ht="24">
      <c r="A146" s="14"/>
      <c r="B146" s="13">
        <v>4</v>
      </c>
      <c r="C146" s="186">
        <v>40666</v>
      </c>
      <c r="D146" s="18">
        <v>192.54</v>
      </c>
      <c r="E146" s="18">
        <v>41.81</v>
      </c>
      <c r="F146" s="63">
        <f t="shared" si="29"/>
        <v>3.6123840000000005</v>
      </c>
      <c r="G146" s="18">
        <f t="shared" si="27"/>
        <v>253.86514666666667</v>
      </c>
      <c r="H146" s="63">
        <f t="shared" si="28"/>
        <v>917.0583939763202</v>
      </c>
      <c r="I146" s="13" t="s">
        <v>116</v>
      </c>
      <c r="J146" s="18">
        <v>245.92988</v>
      </c>
      <c r="K146" s="18">
        <v>251.06186</v>
      </c>
      <c r="L146" s="18">
        <v>264.6037</v>
      </c>
      <c r="M146" s="19"/>
      <c r="N146" s="19"/>
    </row>
    <row r="147" spans="1:14" ht="24">
      <c r="A147" s="14"/>
      <c r="B147" s="13">
        <v>5</v>
      </c>
      <c r="C147" s="186">
        <v>40683</v>
      </c>
      <c r="D147" s="18">
        <v>193.64</v>
      </c>
      <c r="E147" s="18">
        <v>141.627</v>
      </c>
      <c r="F147" s="63">
        <f t="shared" si="29"/>
        <v>12.236572800000001</v>
      </c>
      <c r="G147" s="18">
        <f t="shared" si="27"/>
        <v>328.5025766666667</v>
      </c>
      <c r="H147" s="63">
        <f t="shared" si="28"/>
        <v>4019.7456943692487</v>
      </c>
      <c r="I147" s="13" t="s">
        <v>117</v>
      </c>
      <c r="J147" s="18">
        <v>315.89588</v>
      </c>
      <c r="K147" s="18">
        <v>326.90466</v>
      </c>
      <c r="L147" s="18">
        <v>342.70719</v>
      </c>
      <c r="M147" s="19"/>
      <c r="N147" s="19"/>
    </row>
    <row r="148" spans="1:14" ht="24">
      <c r="A148" s="14"/>
      <c r="B148" s="13">
        <v>6</v>
      </c>
      <c r="C148" s="186">
        <v>40688</v>
      </c>
      <c r="D148" s="18">
        <v>192.77</v>
      </c>
      <c r="E148" s="18">
        <v>79.153</v>
      </c>
      <c r="F148" s="63">
        <f t="shared" si="29"/>
        <v>6.8388192000000005</v>
      </c>
      <c r="G148" s="18">
        <f t="shared" si="27"/>
        <v>449.53786666666673</v>
      </c>
      <c r="H148" s="63">
        <f t="shared" si="28"/>
        <v>3074.308193687041</v>
      </c>
      <c r="I148" s="13" t="s">
        <v>118</v>
      </c>
      <c r="J148" s="18">
        <v>425.15024</v>
      </c>
      <c r="K148" s="18">
        <v>458.20708</v>
      </c>
      <c r="L148" s="18">
        <v>465.25628</v>
      </c>
      <c r="M148" s="19"/>
      <c r="N148" s="19"/>
    </row>
    <row r="149" spans="1:14" ht="24">
      <c r="A149" s="14"/>
      <c r="B149" s="13">
        <v>7</v>
      </c>
      <c r="C149" s="186">
        <v>40702</v>
      </c>
      <c r="D149" s="18">
        <v>193.44</v>
      </c>
      <c r="E149" s="18">
        <v>125.055</v>
      </c>
      <c r="F149" s="63">
        <f t="shared" si="29"/>
        <v>10.804752</v>
      </c>
      <c r="G149" s="18">
        <f t="shared" si="27"/>
        <v>185.81472999999997</v>
      </c>
      <c r="H149" s="63">
        <f t="shared" si="28"/>
        <v>2007.6820755969597</v>
      </c>
      <c r="I149" s="13" t="s">
        <v>90</v>
      </c>
      <c r="J149" s="18">
        <v>177.71639</v>
      </c>
      <c r="K149" s="18">
        <v>182.03556</v>
      </c>
      <c r="L149" s="18">
        <v>197.69224</v>
      </c>
      <c r="M149" s="19"/>
      <c r="N149" s="19"/>
    </row>
    <row r="150" spans="1:14" ht="24">
      <c r="A150" s="14"/>
      <c r="B150" s="13">
        <v>8</v>
      </c>
      <c r="C150" s="186">
        <v>40707</v>
      </c>
      <c r="D150" s="18">
        <v>192.92</v>
      </c>
      <c r="E150" s="18">
        <v>69.976</v>
      </c>
      <c r="F150" s="63">
        <f t="shared" si="29"/>
        <v>6.0459264</v>
      </c>
      <c r="G150" s="18">
        <f t="shared" si="27"/>
        <v>64.50051</v>
      </c>
      <c r="H150" s="63">
        <f t="shared" si="28"/>
        <v>389.96533622246403</v>
      </c>
      <c r="I150" s="13" t="s">
        <v>91</v>
      </c>
      <c r="J150" s="18">
        <v>77.31666</v>
      </c>
      <c r="K150" s="18">
        <v>52.58126</v>
      </c>
      <c r="L150" s="18">
        <v>63.60361</v>
      </c>
      <c r="M150" s="19"/>
      <c r="N150" s="19"/>
    </row>
    <row r="151" spans="1:14" ht="24">
      <c r="A151" s="14"/>
      <c r="B151" s="13">
        <v>9</v>
      </c>
      <c r="C151" s="186">
        <v>40720</v>
      </c>
      <c r="D151" s="18">
        <v>199.82</v>
      </c>
      <c r="E151" s="18">
        <v>1122.514</v>
      </c>
      <c r="F151" s="63">
        <f t="shared" si="29"/>
        <v>96.98520959999999</v>
      </c>
      <c r="G151" s="18">
        <f t="shared" si="27"/>
        <v>739.04376</v>
      </c>
      <c r="H151" s="63">
        <f t="shared" si="28"/>
        <v>71676.31396717209</v>
      </c>
      <c r="I151" s="13" t="s">
        <v>92</v>
      </c>
      <c r="J151" s="18">
        <v>725.93614</v>
      </c>
      <c r="K151" s="18">
        <v>988.92147</v>
      </c>
      <c r="L151" s="18">
        <v>502.27367</v>
      </c>
      <c r="M151" s="19"/>
      <c r="N151" s="19"/>
    </row>
    <row r="152" spans="1:14" ht="24">
      <c r="A152" s="14"/>
      <c r="B152" s="13">
        <v>10</v>
      </c>
      <c r="C152" s="186">
        <v>40730</v>
      </c>
      <c r="D152" s="18">
        <v>194.3</v>
      </c>
      <c r="E152" s="18">
        <v>229.071</v>
      </c>
      <c r="F152" s="63">
        <f t="shared" si="29"/>
        <v>19.7917344</v>
      </c>
      <c r="G152" s="18">
        <f t="shared" si="27"/>
        <v>225.32169</v>
      </c>
      <c r="H152" s="63">
        <f t="shared" si="28"/>
        <v>4459.507043039136</v>
      </c>
      <c r="I152" s="13" t="s">
        <v>93</v>
      </c>
      <c r="J152" s="18">
        <v>226.8868</v>
      </c>
      <c r="K152" s="18">
        <v>225.09103</v>
      </c>
      <c r="L152" s="18">
        <v>223.98724</v>
      </c>
      <c r="M152" s="19"/>
      <c r="N152" s="19"/>
    </row>
    <row r="153" spans="1:14" ht="24">
      <c r="A153" s="14"/>
      <c r="B153" s="13">
        <v>11</v>
      </c>
      <c r="C153" s="186">
        <v>40739</v>
      </c>
      <c r="D153" s="18">
        <v>198.7</v>
      </c>
      <c r="E153" s="18">
        <v>1102.122</v>
      </c>
      <c r="F153" s="63">
        <f t="shared" si="29"/>
        <v>95.22334080000002</v>
      </c>
      <c r="G153" s="18">
        <f t="shared" si="27"/>
        <v>497.4321566666667</v>
      </c>
      <c r="H153" s="63">
        <f t="shared" si="28"/>
        <v>47367.151779149004</v>
      </c>
      <c r="I153" s="13" t="s">
        <v>94</v>
      </c>
      <c r="J153" s="18">
        <v>461.15947</v>
      </c>
      <c r="K153" s="18">
        <v>483.59602</v>
      </c>
      <c r="L153" s="18">
        <v>547.54098</v>
      </c>
      <c r="M153" s="19"/>
      <c r="N153" s="19"/>
    </row>
    <row r="154" spans="1:14" ht="24">
      <c r="A154" s="14"/>
      <c r="B154" s="13">
        <v>12</v>
      </c>
      <c r="C154" s="186">
        <v>40749</v>
      </c>
      <c r="D154" s="18">
        <v>196.18</v>
      </c>
      <c r="E154" s="18">
        <v>533.242</v>
      </c>
      <c r="F154" s="63">
        <f t="shared" si="29"/>
        <v>46.0721088</v>
      </c>
      <c r="G154" s="18">
        <f t="shared" si="27"/>
        <v>357.39762333333334</v>
      </c>
      <c r="H154" s="63">
        <f t="shared" si="28"/>
        <v>16466.062187074753</v>
      </c>
      <c r="I154" s="13" t="s">
        <v>95</v>
      </c>
      <c r="J154" s="18">
        <v>378.30968</v>
      </c>
      <c r="K154" s="18">
        <v>355.43554</v>
      </c>
      <c r="L154" s="18">
        <v>338.44765</v>
      </c>
      <c r="M154" s="19"/>
      <c r="N154" s="19"/>
    </row>
    <row r="155" spans="1:14" ht="24">
      <c r="A155" s="14"/>
      <c r="B155" s="13">
        <v>13</v>
      </c>
      <c r="C155" s="186">
        <v>40757</v>
      </c>
      <c r="D155" s="18">
        <v>196.72</v>
      </c>
      <c r="E155" s="18">
        <v>626.912</v>
      </c>
      <c r="F155" s="63">
        <f t="shared" si="29"/>
        <v>54.165196800000004</v>
      </c>
      <c r="G155" s="18">
        <f t="shared" si="27"/>
        <v>369.47495333333336</v>
      </c>
      <c r="H155" s="63">
        <f t="shared" si="28"/>
        <v>20012.683559970817</v>
      </c>
      <c r="I155" s="13" t="s">
        <v>123</v>
      </c>
      <c r="J155" s="18">
        <v>350.81379</v>
      </c>
      <c r="K155" s="18">
        <v>402.43348</v>
      </c>
      <c r="L155" s="18">
        <v>355.17759</v>
      </c>
      <c r="M155" s="19"/>
      <c r="N155" s="19"/>
    </row>
    <row r="156" spans="1:14" ht="24">
      <c r="A156" s="14"/>
      <c r="B156" s="13">
        <v>14</v>
      </c>
      <c r="C156" s="186">
        <v>40771</v>
      </c>
      <c r="D156" s="18">
        <v>195.505</v>
      </c>
      <c r="E156" s="18">
        <v>354.378</v>
      </c>
      <c r="F156" s="63">
        <f t="shared" si="29"/>
        <v>30.6182592</v>
      </c>
      <c r="G156" s="18">
        <f t="shared" si="27"/>
        <v>364.2853466666666</v>
      </c>
      <c r="H156" s="63">
        <f t="shared" si="28"/>
        <v>11153.783167001855</v>
      </c>
      <c r="I156" s="13" t="s">
        <v>97</v>
      </c>
      <c r="J156" s="18">
        <v>343.35972</v>
      </c>
      <c r="K156" s="18">
        <v>370.2527</v>
      </c>
      <c r="L156" s="18">
        <v>379.24362</v>
      </c>
      <c r="M156" s="19"/>
      <c r="N156" s="19"/>
    </row>
    <row r="157" spans="1:14" ht="24">
      <c r="A157" s="14"/>
      <c r="B157" s="13">
        <v>15</v>
      </c>
      <c r="C157" s="186">
        <v>40779</v>
      </c>
      <c r="D157" s="18">
        <v>197.28</v>
      </c>
      <c r="E157" s="18">
        <v>689.164</v>
      </c>
      <c r="F157" s="63">
        <f t="shared" si="29"/>
        <v>59.543769600000005</v>
      </c>
      <c r="G157" s="18">
        <f t="shared" si="27"/>
        <v>359.1148333333333</v>
      </c>
      <c r="H157" s="63">
        <f t="shared" si="28"/>
        <v>21383.0508959424</v>
      </c>
      <c r="I157" s="13" t="s">
        <v>98</v>
      </c>
      <c r="J157" s="18">
        <v>378.5814</v>
      </c>
      <c r="K157" s="18">
        <v>362.50579</v>
      </c>
      <c r="L157" s="18">
        <v>336.25731</v>
      </c>
      <c r="M157" s="19"/>
      <c r="N157" s="19"/>
    </row>
    <row r="158" spans="1:14" ht="24">
      <c r="A158" s="14"/>
      <c r="B158" s="13">
        <v>16</v>
      </c>
      <c r="C158" s="186">
        <v>40791</v>
      </c>
      <c r="D158" s="18">
        <v>196.31</v>
      </c>
      <c r="E158" s="18">
        <v>539.418</v>
      </c>
      <c r="F158" s="63">
        <f t="shared" si="29"/>
        <v>46.605715200000006</v>
      </c>
      <c r="G158" s="18">
        <f t="shared" si="27"/>
        <v>1725.7380233333333</v>
      </c>
      <c r="H158" s="63">
        <f t="shared" si="28"/>
        <v>80429.2548252843</v>
      </c>
      <c r="I158" s="13" t="s">
        <v>99</v>
      </c>
      <c r="J158" s="18">
        <v>1625.74705</v>
      </c>
      <c r="K158" s="18">
        <v>1743.06081</v>
      </c>
      <c r="L158" s="18">
        <v>1808.40621</v>
      </c>
      <c r="M158" s="19"/>
      <c r="N158" s="19"/>
    </row>
    <row r="159" spans="1:14" ht="24">
      <c r="A159" s="14"/>
      <c r="B159" s="13">
        <v>17</v>
      </c>
      <c r="C159" s="186">
        <v>40798</v>
      </c>
      <c r="D159" s="18">
        <v>195.24</v>
      </c>
      <c r="E159" s="18">
        <v>391.794</v>
      </c>
      <c r="F159" s="63">
        <f t="shared" si="29"/>
        <v>33.851001600000004</v>
      </c>
      <c r="G159" s="18">
        <f t="shared" si="27"/>
        <v>551.2435099999999</v>
      </c>
      <c r="H159" s="63">
        <f t="shared" si="28"/>
        <v>18660.144938999616</v>
      </c>
      <c r="I159" s="13" t="s">
        <v>100</v>
      </c>
      <c r="J159" s="18">
        <v>561.60939</v>
      </c>
      <c r="K159" s="18">
        <v>544.55846</v>
      </c>
      <c r="L159" s="18">
        <v>547.56268</v>
      </c>
      <c r="M159" s="19"/>
      <c r="N159" s="19"/>
    </row>
    <row r="160" spans="1:14" ht="24">
      <c r="A160" s="14"/>
      <c r="B160" s="13">
        <v>18</v>
      </c>
      <c r="C160" s="186">
        <v>40813</v>
      </c>
      <c r="D160" s="18">
        <v>195.75</v>
      </c>
      <c r="E160" s="18">
        <v>487.582</v>
      </c>
      <c r="F160" s="63">
        <f t="shared" si="29"/>
        <v>42.1270848</v>
      </c>
      <c r="G160" s="18">
        <f t="shared" si="27"/>
        <v>746.5724100000001</v>
      </c>
      <c r="H160" s="63">
        <f t="shared" si="28"/>
        <v>31450.919225410373</v>
      </c>
      <c r="I160" s="13" t="s">
        <v>101</v>
      </c>
      <c r="J160" s="18">
        <v>801.42845</v>
      </c>
      <c r="K160" s="18">
        <v>768.17401</v>
      </c>
      <c r="L160" s="18">
        <v>670.11477</v>
      </c>
      <c r="M160" s="19"/>
      <c r="N160" s="19"/>
    </row>
    <row r="161" spans="1:14" ht="24">
      <c r="A161" s="14"/>
      <c r="B161" s="13">
        <v>19</v>
      </c>
      <c r="C161" s="186">
        <v>40819</v>
      </c>
      <c r="D161" s="18">
        <v>195.35</v>
      </c>
      <c r="E161" s="18">
        <v>392.81</v>
      </c>
      <c r="F161" s="63">
        <f t="shared" si="29"/>
        <v>33.938784000000005</v>
      </c>
      <c r="G161" s="18">
        <f t="shared" si="27"/>
        <v>489.7755233333333</v>
      </c>
      <c r="H161" s="63">
        <f t="shared" si="28"/>
        <v>16622.385694896962</v>
      </c>
      <c r="I161" s="13" t="s">
        <v>102</v>
      </c>
      <c r="J161" s="18">
        <v>503.49695</v>
      </c>
      <c r="K161" s="18">
        <v>492.56766</v>
      </c>
      <c r="L161" s="18">
        <v>473.26196</v>
      </c>
      <c r="M161" s="19"/>
      <c r="N161" s="19"/>
    </row>
    <row r="162" spans="1:14" ht="24">
      <c r="A162" s="14"/>
      <c r="B162" s="13">
        <v>20</v>
      </c>
      <c r="C162" s="186">
        <v>40826</v>
      </c>
      <c r="D162" s="100">
        <v>195.1</v>
      </c>
      <c r="E162" s="18">
        <v>208.074</v>
      </c>
      <c r="F162" s="63">
        <f t="shared" si="29"/>
        <v>17.977593600000002</v>
      </c>
      <c r="G162" s="18">
        <f t="shared" si="27"/>
        <v>249.85782333333336</v>
      </c>
      <c r="H162" s="63">
        <f t="shared" si="28"/>
        <v>4491.842405667265</v>
      </c>
      <c r="I162" s="13" t="s">
        <v>103</v>
      </c>
      <c r="J162" s="18">
        <v>201.80272</v>
      </c>
      <c r="K162" s="18">
        <v>238.42824</v>
      </c>
      <c r="L162" s="18">
        <v>309.34251</v>
      </c>
      <c r="M162" s="19"/>
      <c r="N162" s="19"/>
    </row>
    <row r="163" spans="1:14" ht="24">
      <c r="A163" s="14"/>
      <c r="B163" s="13">
        <v>21</v>
      </c>
      <c r="C163" s="186">
        <v>40841</v>
      </c>
      <c r="D163" s="18">
        <v>193.26</v>
      </c>
      <c r="E163" s="18">
        <v>116.891</v>
      </c>
      <c r="F163" s="63">
        <f t="shared" si="29"/>
        <v>10.099382400000001</v>
      </c>
      <c r="G163" s="18">
        <f t="shared" si="27"/>
        <v>299.95300333333336</v>
      </c>
      <c r="H163" s="63">
        <f t="shared" si="28"/>
        <v>3029.3400826918087</v>
      </c>
      <c r="I163" s="13" t="s">
        <v>104</v>
      </c>
      <c r="J163" s="18">
        <v>313.82157</v>
      </c>
      <c r="K163" s="18">
        <v>283.17383</v>
      </c>
      <c r="L163" s="18">
        <v>302.86361</v>
      </c>
      <c r="M163" s="19"/>
      <c r="N163" s="19"/>
    </row>
    <row r="164" spans="1:14" ht="24">
      <c r="A164" s="14"/>
      <c r="B164" s="13">
        <v>22</v>
      </c>
      <c r="C164" s="186">
        <v>40863</v>
      </c>
      <c r="D164" s="18">
        <v>192.86</v>
      </c>
      <c r="E164" s="18">
        <v>73.495</v>
      </c>
      <c r="F164" s="63">
        <f t="shared" si="29"/>
        <v>6.3499680000000005</v>
      </c>
      <c r="G164" s="18">
        <f t="shared" si="27"/>
        <v>26.905546666666666</v>
      </c>
      <c r="H164" s="63">
        <f t="shared" si="28"/>
        <v>170.84936035584002</v>
      </c>
      <c r="I164" s="13" t="s">
        <v>105</v>
      </c>
      <c r="J164" s="18">
        <v>22.31682</v>
      </c>
      <c r="K164" s="18">
        <v>27.22994</v>
      </c>
      <c r="L164" s="18">
        <v>31.16988</v>
      </c>
      <c r="M164" s="19"/>
      <c r="N164" s="19"/>
    </row>
    <row r="165" spans="1:14" ht="24">
      <c r="A165" s="14"/>
      <c r="B165" s="13">
        <v>23</v>
      </c>
      <c r="C165" s="186">
        <v>40868</v>
      </c>
      <c r="D165" s="18">
        <v>192.81</v>
      </c>
      <c r="E165" s="18">
        <v>64.545</v>
      </c>
      <c r="F165" s="63">
        <f t="shared" si="29"/>
        <v>5.576688000000001</v>
      </c>
      <c r="G165" s="18">
        <f t="shared" si="27"/>
        <v>19.456466666666667</v>
      </c>
      <c r="H165" s="63">
        <f t="shared" si="28"/>
        <v>108.50264418240002</v>
      </c>
      <c r="I165" s="13" t="s">
        <v>106</v>
      </c>
      <c r="J165" s="18">
        <v>8.74781</v>
      </c>
      <c r="K165" s="18">
        <v>26.65854</v>
      </c>
      <c r="L165" s="18">
        <v>22.96305</v>
      </c>
      <c r="M165" s="19"/>
      <c r="N165" s="19"/>
    </row>
    <row r="166" spans="1:14" ht="24">
      <c r="A166" s="14"/>
      <c r="B166" s="13">
        <v>24</v>
      </c>
      <c r="C166" s="186">
        <v>40875</v>
      </c>
      <c r="D166" s="18">
        <v>192.69</v>
      </c>
      <c r="E166" s="18">
        <v>56.265</v>
      </c>
      <c r="F166" s="63">
        <f t="shared" si="29"/>
        <v>4.861296</v>
      </c>
      <c r="G166" s="18">
        <f t="shared" si="27"/>
        <v>30.21565666666667</v>
      </c>
      <c r="H166" s="63">
        <f t="shared" si="28"/>
        <v>146.88725089104003</v>
      </c>
      <c r="I166" s="13" t="s">
        <v>81</v>
      </c>
      <c r="J166" s="18">
        <v>26.81458</v>
      </c>
      <c r="K166" s="18">
        <v>27.70647</v>
      </c>
      <c r="L166" s="18">
        <v>36.12592</v>
      </c>
      <c r="M166" s="19"/>
      <c r="N166" s="19"/>
    </row>
    <row r="167" spans="1:14" ht="24">
      <c r="A167" s="14"/>
      <c r="B167" s="13">
        <v>25</v>
      </c>
      <c r="C167" s="186">
        <v>40883</v>
      </c>
      <c r="D167" s="18">
        <v>192.61</v>
      </c>
      <c r="E167" s="18">
        <v>47.753</v>
      </c>
      <c r="F167" s="63">
        <f t="shared" si="29"/>
        <v>4.1258592</v>
      </c>
      <c r="G167" s="18">
        <f t="shared" si="27"/>
        <v>19.53076666666667</v>
      </c>
      <c r="H167" s="63">
        <f t="shared" si="28"/>
        <v>80.58119333472</v>
      </c>
      <c r="I167" s="13" t="s">
        <v>107</v>
      </c>
      <c r="J167" s="18">
        <v>21.80908</v>
      </c>
      <c r="K167" s="18">
        <v>19.50989</v>
      </c>
      <c r="L167" s="18">
        <v>17.27333</v>
      </c>
      <c r="M167" s="19"/>
      <c r="N167" s="19"/>
    </row>
    <row r="168" spans="1:14" ht="24">
      <c r="A168" s="14"/>
      <c r="B168" s="13">
        <v>26</v>
      </c>
      <c r="C168" s="186">
        <v>40890</v>
      </c>
      <c r="D168" s="18">
        <v>192.56</v>
      </c>
      <c r="E168" s="18">
        <v>42.227</v>
      </c>
      <c r="F168" s="63">
        <f t="shared" si="29"/>
        <v>3.6484128</v>
      </c>
      <c r="G168" s="18">
        <f t="shared" si="27"/>
        <v>23.479879999999998</v>
      </c>
      <c r="H168" s="63">
        <f t="shared" si="28"/>
        <v>85.664294734464</v>
      </c>
      <c r="I168" s="13" t="s">
        <v>82</v>
      </c>
      <c r="J168" s="18">
        <v>17.65784</v>
      </c>
      <c r="K168" s="18">
        <v>21.62393</v>
      </c>
      <c r="L168" s="18">
        <v>31.15787</v>
      </c>
      <c r="M168" s="19"/>
      <c r="N168" s="19"/>
    </row>
    <row r="169" spans="1:14" ht="24">
      <c r="A169" s="14"/>
      <c r="B169" s="13">
        <v>27</v>
      </c>
      <c r="C169" s="186">
        <v>40903</v>
      </c>
      <c r="D169" s="18">
        <v>192.47</v>
      </c>
      <c r="E169" s="18">
        <v>33.355</v>
      </c>
      <c r="F169" s="63">
        <f t="shared" si="29"/>
        <v>2.881872</v>
      </c>
      <c r="G169" s="18">
        <f t="shared" si="27"/>
        <v>29.5564</v>
      </c>
      <c r="H169" s="63">
        <f t="shared" si="28"/>
        <v>85.1777615808</v>
      </c>
      <c r="I169" s="13" t="s">
        <v>83</v>
      </c>
      <c r="J169" s="18">
        <v>27.12508</v>
      </c>
      <c r="K169" s="18">
        <v>30.68649</v>
      </c>
      <c r="L169" s="18">
        <v>30.85763</v>
      </c>
      <c r="M169" s="19"/>
      <c r="N169" s="19"/>
    </row>
    <row r="170" spans="1:14" ht="24">
      <c r="A170" s="14"/>
      <c r="B170" s="13">
        <v>28</v>
      </c>
      <c r="C170" s="92">
        <v>20094</v>
      </c>
      <c r="D170" s="18">
        <v>192.45</v>
      </c>
      <c r="E170" s="18">
        <v>31.897</v>
      </c>
      <c r="F170" s="63">
        <f t="shared" si="29"/>
        <v>2.7559008</v>
      </c>
      <c r="G170" s="18">
        <f t="shared" si="27"/>
        <v>0.7280133333333333</v>
      </c>
      <c r="H170" s="63">
        <f t="shared" si="28"/>
        <v>2.006332527744</v>
      </c>
      <c r="I170" s="13" t="s">
        <v>108</v>
      </c>
      <c r="J170" s="18">
        <v>0.90909</v>
      </c>
      <c r="K170" s="18">
        <v>0.67852</v>
      </c>
      <c r="L170" s="18">
        <v>0.59643</v>
      </c>
      <c r="M170" s="19"/>
      <c r="N170" s="19"/>
    </row>
    <row r="171" spans="1:14" ht="24">
      <c r="A171" s="14"/>
      <c r="B171" s="13">
        <v>29</v>
      </c>
      <c r="C171" s="92">
        <v>20105</v>
      </c>
      <c r="D171" s="18">
        <v>192.43</v>
      </c>
      <c r="E171" s="18">
        <v>30.944</v>
      </c>
      <c r="F171" s="63">
        <f t="shared" si="29"/>
        <v>2.6735616</v>
      </c>
      <c r="G171" s="18">
        <f t="shared" si="27"/>
        <v>1.3127166666666665</v>
      </c>
      <c r="H171" s="63">
        <f t="shared" si="28"/>
        <v>3.50962887168</v>
      </c>
      <c r="I171" s="13" t="s">
        <v>125</v>
      </c>
      <c r="J171" s="18">
        <v>1.02406</v>
      </c>
      <c r="K171" s="18">
        <v>1.33551</v>
      </c>
      <c r="L171" s="18">
        <v>1.57858</v>
      </c>
      <c r="M171" s="19"/>
      <c r="N171" s="19"/>
    </row>
    <row r="172" spans="1:14" ht="24">
      <c r="A172" s="14"/>
      <c r="B172" s="13">
        <v>30</v>
      </c>
      <c r="C172" s="92">
        <v>20112</v>
      </c>
      <c r="D172" s="18">
        <v>192.33</v>
      </c>
      <c r="E172" s="18">
        <v>23.143</v>
      </c>
      <c r="F172" s="63">
        <f t="shared" si="29"/>
        <v>1.9995552</v>
      </c>
      <c r="G172" s="18">
        <f t="shared" si="27"/>
        <v>19.041773333333335</v>
      </c>
      <c r="H172" s="63">
        <f t="shared" si="28"/>
        <v>38.075076885888</v>
      </c>
      <c r="I172" s="13" t="s">
        <v>110</v>
      </c>
      <c r="J172" s="18">
        <v>12.5564</v>
      </c>
      <c r="K172" s="18">
        <v>27.46092</v>
      </c>
      <c r="L172" s="18">
        <v>17.108</v>
      </c>
      <c r="M172" s="19"/>
      <c r="N172" s="19"/>
    </row>
    <row r="173" spans="1:14" ht="24">
      <c r="A173" s="14"/>
      <c r="B173" s="13">
        <v>31</v>
      </c>
      <c r="C173" s="92">
        <v>20126</v>
      </c>
      <c r="D173" s="18">
        <v>192.31</v>
      </c>
      <c r="E173" s="18">
        <v>20.116</v>
      </c>
      <c r="F173" s="63">
        <f t="shared" si="29"/>
        <v>1.7380224</v>
      </c>
      <c r="G173" s="18">
        <f t="shared" si="27"/>
        <v>8.172963333333334</v>
      </c>
      <c r="H173" s="63">
        <f t="shared" si="28"/>
        <v>14.204793347712</v>
      </c>
      <c r="I173" s="13" t="s">
        <v>111</v>
      </c>
      <c r="J173" s="18">
        <v>8.83418</v>
      </c>
      <c r="K173" s="18">
        <v>1.09004</v>
      </c>
      <c r="L173" s="18">
        <v>14.59467</v>
      </c>
      <c r="M173" s="19"/>
      <c r="N173" s="19"/>
    </row>
    <row r="174" spans="1:14" ht="24">
      <c r="A174" s="14"/>
      <c r="B174" s="13">
        <v>32</v>
      </c>
      <c r="C174" s="92">
        <v>20140</v>
      </c>
      <c r="D174" s="18">
        <v>192.21</v>
      </c>
      <c r="E174" s="18">
        <v>7.831</v>
      </c>
      <c r="F174" s="63">
        <f t="shared" si="29"/>
        <v>0.6765984</v>
      </c>
      <c r="G174" s="18">
        <f t="shared" si="27"/>
        <v>16.961533333333332</v>
      </c>
      <c r="H174" s="63">
        <f t="shared" si="28"/>
        <v>11.47614631488</v>
      </c>
      <c r="I174" s="13" t="s">
        <v>112</v>
      </c>
      <c r="J174" s="18">
        <v>2.39335</v>
      </c>
      <c r="K174" s="18">
        <v>18.67955</v>
      </c>
      <c r="L174" s="18">
        <v>29.8117</v>
      </c>
      <c r="M174" s="19"/>
      <c r="N174" s="19"/>
    </row>
    <row r="175" spans="1:14" ht="24">
      <c r="A175" s="14"/>
      <c r="B175" s="13">
        <v>33</v>
      </c>
      <c r="C175" s="92">
        <v>20147</v>
      </c>
      <c r="D175" s="18">
        <v>192.17</v>
      </c>
      <c r="E175" s="18">
        <v>12.431</v>
      </c>
      <c r="F175" s="63">
        <f t="shared" si="29"/>
        <v>1.0740384</v>
      </c>
      <c r="G175" s="18">
        <f t="shared" si="27"/>
        <v>13.02966</v>
      </c>
      <c r="H175" s="63">
        <f t="shared" si="28"/>
        <v>13.994355178944</v>
      </c>
      <c r="I175" s="13" t="s">
        <v>119</v>
      </c>
      <c r="J175" s="18">
        <v>21.18644</v>
      </c>
      <c r="K175" s="18">
        <v>6.87629</v>
      </c>
      <c r="L175" s="18">
        <v>11.02625</v>
      </c>
      <c r="M175" s="19"/>
      <c r="N175" s="19"/>
    </row>
    <row r="176" spans="1:14" ht="24">
      <c r="A176" s="14"/>
      <c r="B176" s="13">
        <v>34</v>
      </c>
      <c r="C176" s="92">
        <v>20153</v>
      </c>
      <c r="D176" s="18">
        <v>192.15</v>
      </c>
      <c r="E176" s="18">
        <v>11.939</v>
      </c>
      <c r="F176" s="63">
        <f t="shared" si="29"/>
        <v>1.0315296</v>
      </c>
      <c r="G176" s="18">
        <f t="shared" si="27"/>
        <v>1.65719</v>
      </c>
      <c r="H176" s="63">
        <f t="shared" si="28"/>
        <v>1.709440537824</v>
      </c>
      <c r="I176" s="13" t="s">
        <v>120</v>
      </c>
      <c r="J176" s="18">
        <v>0</v>
      </c>
      <c r="K176" s="18">
        <v>4.97157</v>
      </c>
      <c r="L176" s="18">
        <v>0</v>
      </c>
      <c r="M176" s="19"/>
      <c r="N176" s="19"/>
    </row>
    <row r="177" spans="1:14" ht="24">
      <c r="A177" s="14"/>
      <c r="B177" s="13">
        <v>35</v>
      </c>
      <c r="C177" s="92">
        <v>20161</v>
      </c>
      <c r="D177" s="18">
        <v>192.17</v>
      </c>
      <c r="E177" s="18">
        <v>13.477</v>
      </c>
      <c r="F177" s="63">
        <f t="shared" si="29"/>
        <v>1.1644128</v>
      </c>
      <c r="G177" s="18">
        <f t="shared" si="27"/>
        <v>7.301616666666667</v>
      </c>
      <c r="H177" s="63">
        <f t="shared" si="28"/>
        <v>8.502095907360001</v>
      </c>
      <c r="I177" s="13" t="s">
        <v>121</v>
      </c>
      <c r="J177" s="18">
        <v>0</v>
      </c>
      <c r="K177" s="18">
        <v>9.65688</v>
      </c>
      <c r="L177" s="18">
        <v>12.24797</v>
      </c>
      <c r="M177" s="19"/>
      <c r="N177" s="19"/>
    </row>
    <row r="178" spans="1:14" ht="24.75" thickBot="1">
      <c r="A178" s="14"/>
      <c r="B178" s="87">
        <v>36</v>
      </c>
      <c r="C178" s="93">
        <v>20176</v>
      </c>
      <c r="D178" s="88">
        <v>192.15</v>
      </c>
      <c r="E178" s="88">
        <v>17.213</v>
      </c>
      <c r="F178" s="90">
        <f t="shared" si="29"/>
        <v>1.4872032000000002</v>
      </c>
      <c r="G178" s="88">
        <f t="shared" si="27"/>
        <v>12.766423333333334</v>
      </c>
      <c r="H178" s="90">
        <f t="shared" si="28"/>
        <v>18.986265633888003</v>
      </c>
      <c r="I178" s="87" t="s">
        <v>122</v>
      </c>
      <c r="J178" s="88">
        <v>23.46946</v>
      </c>
      <c r="K178" s="88">
        <v>8.55235</v>
      </c>
      <c r="L178" s="88">
        <v>6.27746</v>
      </c>
      <c r="M178" s="19"/>
      <c r="N178" s="19"/>
    </row>
    <row r="179" spans="1:15" ht="24">
      <c r="A179" s="14"/>
      <c r="B179" s="13">
        <v>1</v>
      </c>
      <c r="C179" s="92">
        <v>20181</v>
      </c>
      <c r="D179" s="18">
        <v>192.22</v>
      </c>
      <c r="E179" s="18">
        <v>17.218</v>
      </c>
      <c r="F179" s="63">
        <f t="shared" si="29"/>
        <v>1.4876352000000002</v>
      </c>
      <c r="I179" s="13" t="s">
        <v>113</v>
      </c>
      <c r="J179" s="18">
        <v>0</v>
      </c>
      <c r="K179" s="18">
        <v>0</v>
      </c>
      <c r="L179" s="18">
        <v>0</v>
      </c>
      <c r="M179" s="19"/>
      <c r="N179" s="18">
        <f>+AVERAGE(J179:L179)</f>
        <v>0</v>
      </c>
      <c r="O179" s="63">
        <f>N179*F179</f>
        <v>0</v>
      </c>
    </row>
    <row r="180" spans="1:14" ht="24">
      <c r="A180" s="14"/>
      <c r="B180" s="13">
        <v>2</v>
      </c>
      <c r="C180" s="92">
        <v>20188</v>
      </c>
      <c r="D180" s="18">
        <v>192.42</v>
      </c>
      <c r="E180" s="18">
        <v>32.138</v>
      </c>
      <c r="F180" s="63">
        <f t="shared" si="29"/>
        <v>2.7767232</v>
      </c>
      <c r="G180" s="18">
        <f t="shared" si="27"/>
        <v>137.35307333333333</v>
      </c>
      <c r="H180" s="63">
        <f t="shared" si="28"/>
        <v>381.391465315968</v>
      </c>
      <c r="I180" s="13" t="s">
        <v>114</v>
      </c>
      <c r="J180" s="18">
        <v>166.51284</v>
      </c>
      <c r="K180" s="18">
        <v>130.77621</v>
      </c>
      <c r="L180" s="18">
        <v>114.77017</v>
      </c>
      <c r="M180" s="19"/>
      <c r="N180" s="19"/>
    </row>
    <row r="181" spans="1:14" ht="24">
      <c r="A181" s="14"/>
      <c r="B181" s="13">
        <v>3</v>
      </c>
      <c r="C181" s="92">
        <v>20202</v>
      </c>
      <c r="D181" s="18">
        <v>192.15</v>
      </c>
      <c r="E181" s="18">
        <v>16.58</v>
      </c>
      <c r="F181" s="63">
        <f t="shared" si="29"/>
        <v>1.432512</v>
      </c>
      <c r="G181" s="18">
        <f t="shared" si="27"/>
        <v>80.91608000000001</v>
      </c>
      <c r="H181" s="63">
        <f t="shared" si="28"/>
        <v>115.91325559296001</v>
      </c>
      <c r="I181" s="13" t="s">
        <v>115</v>
      </c>
      <c r="J181" s="18">
        <v>21.85928</v>
      </c>
      <c r="K181" s="18">
        <v>38.79053</v>
      </c>
      <c r="L181" s="18">
        <v>182.09843</v>
      </c>
      <c r="M181" s="19"/>
      <c r="N181" s="19"/>
    </row>
    <row r="182" spans="1:14" ht="24">
      <c r="A182" s="14"/>
      <c r="B182" s="13">
        <v>4</v>
      </c>
      <c r="C182" s="92">
        <v>20216</v>
      </c>
      <c r="D182" s="18">
        <v>192.86</v>
      </c>
      <c r="E182" s="18">
        <v>73.245</v>
      </c>
      <c r="F182" s="63">
        <f t="shared" si="29"/>
        <v>6.328368000000001</v>
      </c>
      <c r="G182" s="18">
        <f t="shared" si="27"/>
        <v>2198.8501800000004</v>
      </c>
      <c r="H182" s="63">
        <f t="shared" si="28"/>
        <v>13915.133115906245</v>
      </c>
      <c r="I182" s="13" t="s">
        <v>116</v>
      </c>
      <c r="J182" s="18">
        <v>2140.09907</v>
      </c>
      <c r="K182" s="18">
        <v>2412.06406</v>
      </c>
      <c r="L182" s="18">
        <v>2044.38741</v>
      </c>
      <c r="M182" s="19"/>
      <c r="N182" s="19"/>
    </row>
    <row r="183" spans="1:14" ht="24">
      <c r="A183" s="14"/>
      <c r="B183" s="13">
        <v>5</v>
      </c>
      <c r="C183" s="92">
        <v>20223</v>
      </c>
      <c r="D183" s="18">
        <v>192.35</v>
      </c>
      <c r="E183" s="18">
        <v>251.3</v>
      </c>
      <c r="F183" s="63">
        <f t="shared" si="29"/>
        <v>21.712320000000002</v>
      </c>
      <c r="G183" s="18">
        <f t="shared" si="27"/>
        <v>185.27936</v>
      </c>
      <c r="H183" s="63">
        <f t="shared" si="28"/>
        <v>4022.8447537152</v>
      </c>
      <c r="I183" s="13" t="s">
        <v>117</v>
      </c>
      <c r="J183" s="18">
        <v>149.23053</v>
      </c>
      <c r="K183" s="18">
        <v>248.84357</v>
      </c>
      <c r="L183" s="18">
        <v>157.76398</v>
      </c>
      <c r="M183" s="19"/>
      <c r="N183" s="19"/>
    </row>
    <row r="184" spans="1:14" ht="24">
      <c r="A184" s="14"/>
      <c r="B184" s="13">
        <v>6</v>
      </c>
      <c r="C184" s="92">
        <v>20230</v>
      </c>
      <c r="D184" s="18">
        <v>192.39</v>
      </c>
      <c r="E184" s="18">
        <v>28.359</v>
      </c>
      <c r="F184" s="63">
        <f t="shared" si="29"/>
        <v>2.4502176</v>
      </c>
      <c r="G184" s="18">
        <f t="shared" si="27"/>
        <v>931.1895866666667</v>
      </c>
      <c r="H184" s="63">
        <f t="shared" si="28"/>
        <v>2281.6171141873924</v>
      </c>
      <c r="I184" s="13" t="s">
        <v>118</v>
      </c>
      <c r="J184" s="18">
        <v>734.74101</v>
      </c>
      <c r="K184" s="18">
        <v>1103.23932</v>
      </c>
      <c r="L184" s="18">
        <v>955.58843</v>
      </c>
      <c r="M184" s="19"/>
      <c r="N184" s="19"/>
    </row>
    <row r="185" spans="1:14" ht="24">
      <c r="A185" s="14"/>
      <c r="B185" s="13">
        <v>7</v>
      </c>
      <c r="C185" s="92">
        <v>20245</v>
      </c>
      <c r="D185" s="18">
        <v>192.75</v>
      </c>
      <c r="E185" s="18">
        <v>64.877</v>
      </c>
      <c r="F185" s="63">
        <f t="shared" si="29"/>
        <v>5.6053728</v>
      </c>
      <c r="G185" s="18">
        <f t="shared" si="27"/>
        <v>88.59168666666666</v>
      </c>
      <c r="H185" s="63">
        <f t="shared" si="28"/>
        <v>496.58943074745594</v>
      </c>
      <c r="I185" s="13" t="s">
        <v>90</v>
      </c>
      <c r="J185" s="18">
        <v>81.76494</v>
      </c>
      <c r="K185" s="18">
        <v>97.06161</v>
      </c>
      <c r="L185" s="18">
        <v>86.94851</v>
      </c>
      <c r="M185" s="19"/>
      <c r="N185" s="19"/>
    </row>
    <row r="186" spans="1:14" ht="24">
      <c r="A186" s="14"/>
      <c r="B186" s="13">
        <v>8</v>
      </c>
      <c r="C186" s="92">
        <v>20251</v>
      </c>
      <c r="D186" s="18">
        <v>192.68</v>
      </c>
      <c r="E186" s="18">
        <v>58.326</v>
      </c>
      <c r="F186" s="63">
        <f t="shared" si="29"/>
        <v>5.0393664000000005</v>
      </c>
      <c r="G186" s="18">
        <f t="shared" si="27"/>
        <v>224.2794233333333</v>
      </c>
      <c r="H186" s="63">
        <f t="shared" si="28"/>
        <v>1130.226190157376</v>
      </c>
      <c r="I186" s="13" t="s">
        <v>126</v>
      </c>
      <c r="J186" s="18">
        <v>220.84722</v>
      </c>
      <c r="K186" s="18">
        <v>249.72509</v>
      </c>
      <c r="L186" s="18">
        <v>202.26596</v>
      </c>
      <c r="M186" s="19"/>
      <c r="N186" s="19"/>
    </row>
    <row r="187" spans="1:14" ht="24">
      <c r="A187" s="14"/>
      <c r="B187" s="13">
        <v>9</v>
      </c>
      <c r="C187" s="92">
        <v>20265</v>
      </c>
      <c r="D187" s="18">
        <v>192.27</v>
      </c>
      <c r="E187" s="18">
        <v>22.05</v>
      </c>
      <c r="F187" s="63">
        <f t="shared" si="29"/>
        <v>1.9051200000000001</v>
      </c>
      <c r="G187" s="18">
        <f t="shared" si="27"/>
        <v>16.684443333333334</v>
      </c>
      <c r="H187" s="63">
        <f t="shared" si="28"/>
        <v>31.785866683200005</v>
      </c>
      <c r="I187" s="13" t="s">
        <v>127</v>
      </c>
      <c r="J187" s="18">
        <v>25.51204</v>
      </c>
      <c r="K187" s="18">
        <v>16.76549</v>
      </c>
      <c r="L187" s="18">
        <v>7.7758</v>
      </c>
      <c r="M187" s="19"/>
      <c r="N187" s="19"/>
    </row>
    <row r="188" spans="1:14" ht="24">
      <c r="A188" s="14"/>
      <c r="B188" s="13">
        <v>10</v>
      </c>
      <c r="C188" s="92">
        <v>20272</v>
      </c>
      <c r="D188" s="18">
        <v>192.31</v>
      </c>
      <c r="E188" s="18">
        <v>23.115</v>
      </c>
      <c r="F188" s="63">
        <f t="shared" si="29"/>
        <v>1.997136</v>
      </c>
      <c r="G188" s="18">
        <f t="shared" si="27"/>
        <v>4.12783</v>
      </c>
      <c r="H188" s="63">
        <f t="shared" si="28"/>
        <v>8.24383789488</v>
      </c>
      <c r="I188" s="13" t="s">
        <v>93</v>
      </c>
      <c r="J188" s="7">
        <v>5.88428</v>
      </c>
      <c r="K188" s="7">
        <v>2.76424</v>
      </c>
      <c r="L188" s="7">
        <v>3.73497</v>
      </c>
      <c r="M188" s="19"/>
      <c r="N188" s="19"/>
    </row>
    <row r="189" spans="1:14" ht="24">
      <c r="A189" s="14"/>
      <c r="B189" s="13">
        <v>11</v>
      </c>
      <c r="C189" s="92">
        <v>20286</v>
      </c>
      <c r="D189" s="18">
        <v>193.52</v>
      </c>
      <c r="E189" s="18">
        <v>139.74</v>
      </c>
      <c r="F189" s="63">
        <f t="shared" si="29"/>
        <v>12.073536</v>
      </c>
      <c r="G189" s="18">
        <f t="shared" si="27"/>
        <v>218.75678333333335</v>
      </c>
      <c r="H189" s="63">
        <f t="shared" si="28"/>
        <v>2641.1678988192</v>
      </c>
      <c r="I189" s="13" t="s">
        <v>94</v>
      </c>
      <c r="J189" s="7">
        <v>214.0853</v>
      </c>
      <c r="K189" s="7">
        <v>218.11048</v>
      </c>
      <c r="L189" s="7">
        <v>224.07457</v>
      </c>
      <c r="M189" s="19"/>
      <c r="N189" s="19"/>
    </row>
    <row r="190" spans="1:14" ht="24">
      <c r="A190" s="14"/>
      <c r="B190" s="13">
        <v>12</v>
      </c>
      <c r="C190" s="92">
        <v>20295</v>
      </c>
      <c r="D190" s="18">
        <v>196.53</v>
      </c>
      <c r="E190" s="18">
        <v>578.735</v>
      </c>
      <c r="F190" s="63">
        <f t="shared" si="29"/>
        <v>50.002704</v>
      </c>
      <c r="G190" s="18">
        <f t="shared" si="27"/>
        <v>495.3753133333333</v>
      </c>
      <c r="H190" s="63">
        <f t="shared" si="28"/>
        <v>24770.10516151392</v>
      </c>
      <c r="I190" s="13" t="s">
        <v>95</v>
      </c>
      <c r="J190" s="7">
        <v>419.38226</v>
      </c>
      <c r="K190" s="7">
        <v>545.46708</v>
      </c>
      <c r="L190" s="7">
        <v>521.2766</v>
      </c>
      <c r="M190" s="19"/>
      <c r="N190" s="19"/>
    </row>
    <row r="191" spans="1:14" ht="24">
      <c r="A191" s="14"/>
      <c r="B191" s="13">
        <v>13</v>
      </c>
      <c r="C191" s="92">
        <v>20307</v>
      </c>
      <c r="D191" s="18">
        <v>193.9</v>
      </c>
      <c r="E191" s="18">
        <v>183.012</v>
      </c>
      <c r="F191" s="63">
        <f t="shared" si="29"/>
        <v>15.8122368</v>
      </c>
      <c r="G191" s="18">
        <f t="shared" si="27"/>
        <v>318.03466</v>
      </c>
      <c r="H191" s="63">
        <f t="shared" si="28"/>
        <v>5028.839354527488</v>
      </c>
      <c r="I191" s="13" t="s">
        <v>96</v>
      </c>
      <c r="J191" s="18">
        <v>299.38978</v>
      </c>
      <c r="K191" s="18">
        <v>323.68124</v>
      </c>
      <c r="L191" s="18">
        <v>331.03296</v>
      </c>
      <c r="M191" s="19"/>
      <c r="N191" s="19"/>
    </row>
    <row r="192" spans="1:14" ht="24">
      <c r="A192" s="14"/>
      <c r="B192" s="13">
        <v>14</v>
      </c>
      <c r="C192" s="92">
        <v>20311</v>
      </c>
      <c r="D192" s="18">
        <v>198.47</v>
      </c>
      <c r="E192" s="18">
        <v>1092.302</v>
      </c>
      <c r="F192" s="63">
        <f t="shared" si="29"/>
        <v>94.3748928</v>
      </c>
      <c r="G192" s="18">
        <f t="shared" si="27"/>
        <v>1484.0429433333331</v>
      </c>
      <c r="H192" s="63">
        <f t="shared" si="28"/>
        <v>140056.39368767978</v>
      </c>
      <c r="I192" s="13" t="s">
        <v>97</v>
      </c>
      <c r="J192" s="18">
        <v>1449.57778</v>
      </c>
      <c r="K192" s="18">
        <v>1457.81808</v>
      </c>
      <c r="L192" s="18">
        <v>1544.73297</v>
      </c>
      <c r="M192" s="19"/>
      <c r="N192" s="19"/>
    </row>
    <row r="193" spans="1:14" ht="24">
      <c r="A193" s="14"/>
      <c r="B193" s="13">
        <v>15</v>
      </c>
      <c r="C193" s="92">
        <v>20328</v>
      </c>
      <c r="D193" s="18">
        <v>194.4</v>
      </c>
      <c r="E193" s="18">
        <v>276.331</v>
      </c>
      <c r="F193" s="63">
        <f t="shared" si="29"/>
        <v>23.874998400000003</v>
      </c>
      <c r="G193" s="18">
        <f t="shared" si="27"/>
        <v>725.4536033333334</v>
      </c>
      <c r="H193" s="63">
        <f t="shared" si="28"/>
        <v>17320.20361885757</v>
      </c>
      <c r="I193" s="13" t="s">
        <v>98</v>
      </c>
      <c r="J193" s="18">
        <v>760.52702</v>
      </c>
      <c r="K193" s="18">
        <v>667.45793</v>
      </c>
      <c r="L193" s="18">
        <v>748.37586</v>
      </c>
      <c r="M193" s="19"/>
      <c r="N193" s="19"/>
    </row>
    <row r="194" spans="1:14" ht="24">
      <c r="A194" s="14"/>
      <c r="B194" s="13">
        <v>16</v>
      </c>
      <c r="C194" s="92">
        <v>20335</v>
      </c>
      <c r="D194" s="18">
        <v>196.79</v>
      </c>
      <c r="E194" s="18">
        <v>653.666</v>
      </c>
      <c r="F194" s="63">
        <f t="shared" si="29"/>
        <v>56.476742400000006</v>
      </c>
      <c r="G194" s="18">
        <f t="shared" si="27"/>
        <v>1080.2222366666667</v>
      </c>
      <c r="H194" s="63">
        <f t="shared" si="28"/>
        <v>61007.43299497518</v>
      </c>
      <c r="I194" s="13" t="s">
        <v>99</v>
      </c>
      <c r="J194" s="18">
        <v>995.62089</v>
      </c>
      <c r="K194" s="18">
        <v>891.43264</v>
      </c>
      <c r="L194" s="18">
        <v>1353.61318</v>
      </c>
      <c r="M194" s="19"/>
      <c r="N194" s="19"/>
    </row>
    <row r="195" spans="1:14" ht="24">
      <c r="A195" s="14"/>
      <c r="B195" s="13">
        <v>17</v>
      </c>
      <c r="C195" s="92">
        <v>20350</v>
      </c>
      <c r="D195" s="18">
        <v>193.65</v>
      </c>
      <c r="E195" s="18">
        <v>157.542</v>
      </c>
      <c r="F195" s="63">
        <f t="shared" si="29"/>
        <v>13.6116288</v>
      </c>
      <c r="G195" s="18">
        <f t="shared" si="27"/>
        <v>484.9705033333333</v>
      </c>
      <c r="H195" s="63">
        <f t="shared" si="28"/>
        <v>6601.238470322495</v>
      </c>
      <c r="I195" s="13" t="s">
        <v>100</v>
      </c>
      <c r="J195" s="18">
        <v>516.28653</v>
      </c>
      <c r="K195" s="18">
        <v>460.24498</v>
      </c>
      <c r="L195" s="18">
        <v>478.38</v>
      </c>
      <c r="M195" s="19"/>
      <c r="N195" s="19"/>
    </row>
    <row r="196" spans="1:14" ht="24">
      <c r="A196" s="14"/>
      <c r="B196" s="13">
        <v>18</v>
      </c>
      <c r="C196" s="92">
        <v>20356</v>
      </c>
      <c r="D196" s="18">
        <v>193.32</v>
      </c>
      <c r="E196" s="18">
        <v>120.165</v>
      </c>
      <c r="F196" s="63">
        <f t="shared" si="29"/>
        <v>10.382256000000002</v>
      </c>
      <c r="G196" s="18">
        <f t="shared" si="27"/>
        <v>139.40426</v>
      </c>
      <c r="H196" s="63">
        <f t="shared" si="28"/>
        <v>1447.3307148105603</v>
      </c>
      <c r="I196" s="13" t="s">
        <v>101</v>
      </c>
      <c r="J196" s="18">
        <v>136.9595</v>
      </c>
      <c r="K196" s="18">
        <v>142.84221</v>
      </c>
      <c r="L196" s="18">
        <v>138.41107</v>
      </c>
      <c r="M196" s="19"/>
      <c r="N196" s="19"/>
    </row>
    <row r="197" spans="1:14" ht="24">
      <c r="A197" s="14"/>
      <c r="B197" s="13">
        <v>19</v>
      </c>
      <c r="C197" s="92">
        <v>20370</v>
      </c>
      <c r="D197" s="18">
        <v>193.2</v>
      </c>
      <c r="E197" s="18">
        <v>110.515</v>
      </c>
      <c r="F197" s="63">
        <f t="shared" si="29"/>
        <v>9.548496</v>
      </c>
      <c r="G197" s="18">
        <f t="shared" si="27"/>
        <v>181.81420000000003</v>
      </c>
      <c r="H197" s="63">
        <f t="shared" si="28"/>
        <v>1736.0521614432002</v>
      </c>
      <c r="I197" s="13" t="s">
        <v>102</v>
      </c>
      <c r="J197" s="18">
        <v>182.5191</v>
      </c>
      <c r="K197" s="18">
        <v>170.03348</v>
      </c>
      <c r="L197" s="18">
        <v>192.89002</v>
      </c>
      <c r="M197" s="19"/>
      <c r="N197" s="19"/>
    </row>
    <row r="198" spans="1:14" ht="24">
      <c r="A198" s="14"/>
      <c r="B198" s="13">
        <v>20</v>
      </c>
      <c r="C198" s="92">
        <v>20378</v>
      </c>
      <c r="D198" s="18">
        <v>193</v>
      </c>
      <c r="E198" s="18">
        <v>87.839</v>
      </c>
      <c r="F198" s="63">
        <f t="shared" si="29"/>
        <v>7.5892896</v>
      </c>
      <c r="G198" s="18">
        <f t="shared" si="27"/>
        <v>116.48565666666667</v>
      </c>
      <c r="H198" s="63">
        <f t="shared" si="28"/>
        <v>884.043382689504</v>
      </c>
      <c r="I198" s="13" t="s">
        <v>103</v>
      </c>
      <c r="J198" s="18">
        <v>121.51142</v>
      </c>
      <c r="K198" s="18">
        <v>95.94461</v>
      </c>
      <c r="L198" s="18">
        <v>132.00094</v>
      </c>
      <c r="M198" s="19"/>
      <c r="N198" s="19"/>
    </row>
    <row r="199" spans="1:14" ht="24">
      <c r="A199" s="14"/>
      <c r="B199" s="13">
        <v>21</v>
      </c>
      <c r="C199" s="92">
        <v>20391</v>
      </c>
      <c r="D199" s="18">
        <v>192.76</v>
      </c>
      <c r="E199" s="18">
        <v>63.035</v>
      </c>
      <c r="F199" s="63">
        <f t="shared" si="29"/>
        <v>5.446224</v>
      </c>
      <c r="G199" s="18">
        <f t="shared" si="27"/>
        <v>32.89104666666667</v>
      </c>
      <c r="H199" s="63">
        <f t="shared" si="28"/>
        <v>179.13200774112</v>
      </c>
      <c r="I199" s="13" t="s">
        <v>104</v>
      </c>
      <c r="J199" s="18">
        <v>31.67733</v>
      </c>
      <c r="K199" s="18">
        <v>43.94307</v>
      </c>
      <c r="L199" s="18">
        <v>23.05274</v>
      </c>
      <c r="M199" s="19"/>
      <c r="N199" s="19"/>
    </row>
    <row r="200" spans="1:14" ht="24">
      <c r="A200" s="14"/>
      <c r="B200" s="13">
        <v>22</v>
      </c>
      <c r="C200" s="92">
        <v>20399</v>
      </c>
      <c r="D200" s="18">
        <v>192.74</v>
      </c>
      <c r="E200" s="18">
        <v>58.807</v>
      </c>
      <c r="F200" s="63">
        <f t="shared" si="29"/>
        <v>5.0809248</v>
      </c>
      <c r="G200" s="18">
        <f t="shared" si="27"/>
        <v>17.74405666666667</v>
      </c>
      <c r="H200" s="63">
        <f t="shared" si="28"/>
        <v>90.156217570272</v>
      </c>
      <c r="I200" s="13" t="s">
        <v>105</v>
      </c>
      <c r="J200" s="18">
        <v>12.06374</v>
      </c>
      <c r="K200" s="18">
        <v>20.37905</v>
      </c>
      <c r="L200" s="18">
        <v>20.78938</v>
      </c>
      <c r="M200" s="19"/>
      <c r="N200" s="19"/>
    </row>
    <row r="201" spans="1:14" ht="24">
      <c r="A201" s="14"/>
      <c r="B201" s="13">
        <v>23</v>
      </c>
      <c r="C201" s="92">
        <v>20406</v>
      </c>
      <c r="D201" s="18">
        <v>192.58</v>
      </c>
      <c r="E201" s="18">
        <v>46.877</v>
      </c>
      <c r="F201" s="63">
        <f t="shared" si="29"/>
        <v>4.0501728</v>
      </c>
      <c r="G201" s="18">
        <f t="shared" si="27"/>
        <v>4.0361166666666675</v>
      </c>
      <c r="H201" s="63">
        <f t="shared" si="28"/>
        <v>16.346969940960005</v>
      </c>
      <c r="I201" s="13" t="s">
        <v>106</v>
      </c>
      <c r="J201" s="18">
        <v>2.62789</v>
      </c>
      <c r="K201" s="18">
        <v>6.69942</v>
      </c>
      <c r="L201" s="18">
        <v>2.78104</v>
      </c>
      <c r="M201" s="19"/>
      <c r="N201" s="19"/>
    </row>
    <row r="202" spans="1:14" ht="24">
      <c r="A202" s="14"/>
      <c r="B202" s="13">
        <v>24</v>
      </c>
      <c r="C202" s="92">
        <v>20419</v>
      </c>
      <c r="D202" s="18">
        <v>192.6</v>
      </c>
      <c r="E202" s="18">
        <v>42.738</v>
      </c>
      <c r="F202" s="63">
        <f t="shared" si="29"/>
        <v>3.6925632</v>
      </c>
      <c r="G202" s="18">
        <f t="shared" si="27"/>
        <v>159.57573</v>
      </c>
      <c r="H202" s="63">
        <f t="shared" si="28"/>
        <v>589.243468211136</v>
      </c>
      <c r="I202" s="13" t="s">
        <v>81</v>
      </c>
      <c r="J202" s="18">
        <v>149.30135</v>
      </c>
      <c r="K202" s="18">
        <v>161.13863</v>
      </c>
      <c r="L202" s="18">
        <v>168.28721</v>
      </c>
      <c r="M202" s="19"/>
      <c r="N202" s="19"/>
    </row>
    <row r="203" spans="1:14" ht="24">
      <c r="A203" s="14"/>
      <c r="B203" s="13">
        <v>25</v>
      </c>
      <c r="C203" s="92">
        <v>20427</v>
      </c>
      <c r="D203" s="18">
        <v>192.74</v>
      </c>
      <c r="E203" s="18">
        <v>57.911</v>
      </c>
      <c r="F203" s="63">
        <f t="shared" si="29"/>
        <v>5.003510400000001</v>
      </c>
      <c r="G203" s="18">
        <f aca="true" t="shared" si="30" ref="G203:G211">+AVERAGE(J203:L203)</f>
        <v>35.94648</v>
      </c>
      <c r="H203" s="63">
        <f aca="true" t="shared" si="31" ref="H203:H211">G203*F203</f>
        <v>179.85858652339203</v>
      </c>
      <c r="I203" s="13" t="s">
        <v>107</v>
      </c>
      <c r="J203" s="19">
        <v>29.0628</v>
      </c>
      <c r="K203" s="1">
        <v>32.21759</v>
      </c>
      <c r="L203" s="1">
        <v>46.55905</v>
      </c>
      <c r="M203" s="19"/>
      <c r="N203" s="19"/>
    </row>
    <row r="204" spans="1:14" ht="24">
      <c r="A204" s="14"/>
      <c r="B204" s="13">
        <v>26</v>
      </c>
      <c r="C204" s="92">
        <v>20440</v>
      </c>
      <c r="D204" s="18">
        <v>192.45</v>
      </c>
      <c r="E204" s="18">
        <v>36.337</v>
      </c>
      <c r="F204" s="63">
        <f t="shared" si="29"/>
        <v>3.1395168000000004</v>
      </c>
      <c r="G204" s="18">
        <f t="shared" si="30"/>
        <v>23.413643333333336</v>
      </c>
      <c r="H204" s="63">
        <f t="shared" si="31"/>
        <v>73.50752659420802</v>
      </c>
      <c r="I204" s="13" t="s">
        <v>82</v>
      </c>
      <c r="J204" s="18">
        <v>24.71284</v>
      </c>
      <c r="K204" s="18">
        <v>31.9055</v>
      </c>
      <c r="L204" s="18">
        <v>13.62259</v>
      </c>
      <c r="M204" s="19"/>
      <c r="N204" s="19"/>
    </row>
    <row r="205" spans="1:14" ht="24">
      <c r="A205" s="14"/>
      <c r="B205" s="13">
        <v>27</v>
      </c>
      <c r="C205" s="92">
        <v>20447</v>
      </c>
      <c r="D205" s="18">
        <v>192.39</v>
      </c>
      <c r="E205" s="18">
        <v>30.886</v>
      </c>
      <c r="F205" s="63">
        <f t="shared" si="29"/>
        <v>2.6685504</v>
      </c>
      <c r="G205" s="18">
        <f t="shared" si="30"/>
        <v>14.750863333333333</v>
      </c>
      <c r="H205" s="63">
        <f t="shared" si="31"/>
        <v>39.363422248512</v>
      </c>
      <c r="I205" s="13" t="s">
        <v>83</v>
      </c>
      <c r="J205" s="18">
        <v>9.84114</v>
      </c>
      <c r="K205" s="18">
        <v>15.75349</v>
      </c>
      <c r="L205" s="18">
        <v>18.65796</v>
      </c>
      <c r="M205" s="19"/>
      <c r="N205" s="19"/>
    </row>
    <row r="206" spans="1:14" ht="24">
      <c r="A206" s="14"/>
      <c r="B206" s="13">
        <v>28</v>
      </c>
      <c r="C206" s="92">
        <v>20457</v>
      </c>
      <c r="D206" s="18">
        <v>192.33</v>
      </c>
      <c r="E206" s="18">
        <v>25.649</v>
      </c>
      <c r="F206" s="63">
        <f t="shared" si="29"/>
        <v>2.2160736</v>
      </c>
      <c r="G206" s="18">
        <f t="shared" si="30"/>
        <v>22.097313333333332</v>
      </c>
      <c r="H206" s="63">
        <f t="shared" si="31"/>
        <v>48.969272708928</v>
      </c>
      <c r="I206" s="13" t="s">
        <v>108</v>
      </c>
      <c r="J206" s="18">
        <v>20.07184</v>
      </c>
      <c r="K206" s="18">
        <v>21.24028</v>
      </c>
      <c r="L206" s="18">
        <v>24.97982</v>
      </c>
      <c r="M206" s="19"/>
      <c r="N206" s="19"/>
    </row>
    <row r="207" spans="1:14" ht="24">
      <c r="A207" s="14"/>
      <c r="B207" s="13">
        <v>29</v>
      </c>
      <c r="C207" s="92">
        <v>20468</v>
      </c>
      <c r="D207" s="18">
        <v>192.31</v>
      </c>
      <c r="E207" s="18">
        <v>23.571</v>
      </c>
      <c r="F207" s="63">
        <f t="shared" si="29"/>
        <v>2.0365344000000003</v>
      </c>
      <c r="G207" s="18">
        <f t="shared" si="30"/>
        <v>27.311196666666664</v>
      </c>
      <c r="H207" s="63">
        <f t="shared" si="31"/>
        <v>55.620191516832</v>
      </c>
      <c r="I207" s="13" t="s">
        <v>125</v>
      </c>
      <c r="J207" s="18">
        <v>31.62116</v>
      </c>
      <c r="K207" s="18">
        <v>22.39015</v>
      </c>
      <c r="L207" s="18">
        <v>27.92228</v>
      </c>
      <c r="M207" s="19"/>
      <c r="N207" s="19"/>
    </row>
    <row r="208" spans="1:14" ht="24">
      <c r="A208" s="14"/>
      <c r="B208" s="13">
        <v>30</v>
      </c>
      <c r="C208" s="92">
        <v>20475</v>
      </c>
      <c r="D208" s="18">
        <v>192.29</v>
      </c>
      <c r="E208" s="18">
        <v>18.923</v>
      </c>
      <c r="F208" s="63">
        <f t="shared" si="29"/>
        <v>1.6349472</v>
      </c>
      <c r="G208" s="18">
        <f t="shared" si="30"/>
        <v>34.306063333333334</v>
      </c>
      <c r="H208" s="63">
        <f t="shared" si="31"/>
        <v>56.088602189856005</v>
      </c>
      <c r="I208" s="13" t="s">
        <v>110</v>
      </c>
      <c r="J208" s="18">
        <v>29.21011</v>
      </c>
      <c r="K208" s="18">
        <v>31.36378</v>
      </c>
      <c r="L208" s="18">
        <v>42.3443</v>
      </c>
      <c r="M208" s="19"/>
      <c r="N208" s="19"/>
    </row>
    <row r="209" spans="1:14" ht="24">
      <c r="A209" s="14"/>
      <c r="B209" s="13">
        <v>31</v>
      </c>
      <c r="C209" s="92">
        <v>20493</v>
      </c>
      <c r="D209" s="18">
        <v>192.27</v>
      </c>
      <c r="E209" s="18">
        <v>22.014</v>
      </c>
      <c r="F209" s="63">
        <f t="shared" si="29"/>
        <v>1.9020096</v>
      </c>
      <c r="G209" s="18">
        <f t="shared" si="30"/>
        <v>7.589000000000001</v>
      </c>
      <c r="H209" s="63">
        <f t="shared" si="31"/>
        <v>14.434350854400002</v>
      </c>
      <c r="I209" s="13" t="s">
        <v>111</v>
      </c>
      <c r="J209" s="18">
        <v>8.45503</v>
      </c>
      <c r="K209" s="18">
        <v>6.07995</v>
      </c>
      <c r="L209" s="18">
        <v>8.23202</v>
      </c>
      <c r="M209" s="19"/>
      <c r="N209" s="19"/>
    </row>
    <row r="210" spans="1:14" ht="24">
      <c r="A210" s="14"/>
      <c r="B210" s="13">
        <v>32</v>
      </c>
      <c r="C210" s="92">
        <v>20497</v>
      </c>
      <c r="D210" s="18">
        <v>192.22</v>
      </c>
      <c r="E210" s="18">
        <v>15.663</v>
      </c>
      <c r="F210" s="63">
        <f t="shared" si="29"/>
        <v>1.3532832000000001</v>
      </c>
      <c r="G210" s="18">
        <f t="shared" si="30"/>
        <v>7.731123333333334</v>
      </c>
      <c r="H210" s="63">
        <f t="shared" si="31"/>
        <v>10.462399324128</v>
      </c>
      <c r="I210" s="13" t="s">
        <v>112</v>
      </c>
      <c r="J210" s="18">
        <v>16.70993</v>
      </c>
      <c r="K210" s="18">
        <v>4.78927</v>
      </c>
      <c r="L210" s="18">
        <v>1.69417</v>
      </c>
      <c r="M210" s="19"/>
      <c r="N210" s="19"/>
    </row>
    <row r="211" spans="1:14" ht="24">
      <c r="A211" s="14"/>
      <c r="B211" s="13">
        <v>33</v>
      </c>
      <c r="C211" s="92">
        <v>20503</v>
      </c>
      <c r="D211" s="18">
        <v>192.2</v>
      </c>
      <c r="E211" s="18">
        <v>13.797</v>
      </c>
      <c r="F211" s="63">
        <f t="shared" si="29"/>
        <v>1.1920608000000001</v>
      </c>
      <c r="G211" s="18">
        <f t="shared" si="30"/>
        <v>6.250166666666666</v>
      </c>
      <c r="H211" s="63">
        <f t="shared" si="31"/>
        <v>7.4505786768</v>
      </c>
      <c r="I211" s="13" t="s">
        <v>119</v>
      </c>
      <c r="J211" s="18">
        <v>6.11915</v>
      </c>
      <c r="K211" s="18">
        <v>4.91449</v>
      </c>
      <c r="L211" s="18">
        <v>7.71686</v>
      </c>
      <c r="M211" s="19"/>
      <c r="N211" s="19"/>
    </row>
    <row r="212" spans="1:14" ht="24">
      <c r="A212" s="14"/>
      <c r="B212" s="13">
        <v>34</v>
      </c>
      <c r="C212" s="92">
        <v>20521</v>
      </c>
      <c r="D212" s="18">
        <v>192.19</v>
      </c>
      <c r="E212" s="18">
        <v>14.797</v>
      </c>
      <c r="F212" s="63">
        <f t="shared" si="29"/>
        <v>1.2784608000000002</v>
      </c>
      <c r="G212" s="18">
        <f aca="true" t="shared" si="32" ref="G212:G261">+AVERAGE(J212:L212)</f>
        <v>18.997443333333333</v>
      </c>
      <c r="H212" s="63">
        <f aca="true" t="shared" si="33" ref="H212:H261">G212*F212</f>
        <v>24.287486601888002</v>
      </c>
      <c r="I212" s="13" t="s">
        <v>120</v>
      </c>
      <c r="J212" s="18">
        <v>20.65495</v>
      </c>
      <c r="K212" s="18">
        <v>24.94589</v>
      </c>
      <c r="L212" s="18">
        <v>11.39149</v>
      </c>
      <c r="M212" s="19"/>
      <c r="N212" s="19"/>
    </row>
    <row r="213" spans="1:14" ht="24">
      <c r="A213" s="14"/>
      <c r="B213" s="13">
        <v>35</v>
      </c>
      <c r="C213" s="92">
        <v>20533</v>
      </c>
      <c r="D213" s="18">
        <v>192.07</v>
      </c>
      <c r="E213" s="18">
        <v>15.797</v>
      </c>
      <c r="F213" s="63">
        <f aca="true" t="shared" si="34" ref="F213:F276">E213*0.0864</f>
        <v>1.3648608000000002</v>
      </c>
      <c r="G213" s="18">
        <f t="shared" si="32"/>
        <v>18.399103333333333</v>
      </c>
      <c r="H213" s="63">
        <f t="shared" si="33"/>
        <v>25.112214894816002</v>
      </c>
      <c r="I213" s="13" t="s">
        <v>121</v>
      </c>
      <c r="J213" s="18">
        <v>28.0236</v>
      </c>
      <c r="K213" s="18">
        <v>20.08288</v>
      </c>
      <c r="L213" s="18">
        <v>7.09083</v>
      </c>
      <c r="M213" s="19"/>
      <c r="N213" s="19"/>
    </row>
    <row r="214" spans="1:15" ht="24">
      <c r="A214" s="103"/>
      <c r="B214" s="104">
        <v>36</v>
      </c>
      <c r="C214" s="105">
        <v>20539</v>
      </c>
      <c r="D214" s="106">
        <v>192.04</v>
      </c>
      <c r="E214" s="106">
        <v>16.797</v>
      </c>
      <c r="F214" s="107">
        <f t="shared" si="34"/>
        <v>1.4512608</v>
      </c>
      <c r="G214" s="106">
        <f t="shared" si="32"/>
        <v>18.52563</v>
      </c>
      <c r="H214" s="107">
        <f t="shared" si="33"/>
        <v>26.885520614304</v>
      </c>
      <c r="I214" s="104" t="s">
        <v>122</v>
      </c>
      <c r="J214" s="106">
        <v>23.89916</v>
      </c>
      <c r="K214" s="106">
        <v>16.75702</v>
      </c>
      <c r="L214" s="106">
        <v>14.92071</v>
      </c>
      <c r="M214" s="108"/>
      <c r="N214" s="108"/>
      <c r="O214" s="103"/>
    </row>
    <row r="215" spans="1:14" ht="24">
      <c r="A215" s="14"/>
      <c r="B215" s="13">
        <v>1</v>
      </c>
      <c r="C215" s="92">
        <v>20548</v>
      </c>
      <c r="D215" s="18">
        <v>192.09</v>
      </c>
      <c r="E215" s="18">
        <v>13.661</v>
      </c>
      <c r="F215" s="63">
        <f t="shared" si="34"/>
        <v>1.1803104</v>
      </c>
      <c r="G215" s="18">
        <f t="shared" si="32"/>
        <v>2.569573333333333</v>
      </c>
      <c r="H215" s="63">
        <f t="shared" si="33"/>
        <v>3.0328941288959994</v>
      </c>
      <c r="I215" s="13" t="s">
        <v>113</v>
      </c>
      <c r="J215" s="18">
        <v>1.82362</v>
      </c>
      <c r="K215" s="18">
        <v>2.1161</v>
      </c>
      <c r="L215" s="18">
        <v>3.769</v>
      </c>
      <c r="M215" s="19"/>
      <c r="N215" s="19"/>
    </row>
    <row r="216" spans="1:14" ht="24">
      <c r="A216" s="14"/>
      <c r="B216" s="13">
        <v>2</v>
      </c>
      <c r="C216" s="92">
        <v>20554</v>
      </c>
      <c r="D216" s="18">
        <v>192.02</v>
      </c>
      <c r="E216" s="18">
        <v>6.679</v>
      </c>
      <c r="F216" s="63">
        <f t="shared" si="34"/>
        <v>0.5770656000000001</v>
      </c>
      <c r="G216" s="18">
        <f t="shared" si="32"/>
        <v>7.079606666666666</v>
      </c>
      <c r="H216" s="63">
        <f t="shared" si="33"/>
        <v>4.0853974688640005</v>
      </c>
      <c r="I216" s="13" t="s">
        <v>114</v>
      </c>
      <c r="J216" s="18">
        <v>9.15977</v>
      </c>
      <c r="K216" s="18">
        <v>6.43964</v>
      </c>
      <c r="L216" s="18">
        <v>5.63941</v>
      </c>
      <c r="M216" s="19"/>
      <c r="N216" s="19"/>
    </row>
    <row r="217" spans="1:14" ht="24">
      <c r="A217" s="14"/>
      <c r="B217" s="13">
        <v>3</v>
      </c>
      <c r="C217" s="92">
        <v>20567</v>
      </c>
      <c r="D217" s="18">
        <v>192.01</v>
      </c>
      <c r="E217" s="18">
        <v>6.549</v>
      </c>
      <c r="F217" s="63">
        <f t="shared" si="34"/>
        <v>0.5658336</v>
      </c>
      <c r="G217" s="18">
        <f t="shared" si="32"/>
        <v>9.325149999999999</v>
      </c>
      <c r="H217" s="63">
        <f t="shared" si="33"/>
        <v>5.27648319504</v>
      </c>
      <c r="I217" s="13" t="s">
        <v>115</v>
      </c>
      <c r="J217" s="18">
        <v>17.54329</v>
      </c>
      <c r="K217" s="18">
        <v>5.42927</v>
      </c>
      <c r="L217" s="18">
        <v>5.00289</v>
      </c>
      <c r="M217" s="19"/>
      <c r="N217" s="19"/>
    </row>
    <row r="218" spans="1:14" ht="24">
      <c r="A218" s="14"/>
      <c r="B218" s="13">
        <v>4</v>
      </c>
      <c r="C218" s="92">
        <v>20583</v>
      </c>
      <c r="D218" s="18">
        <v>192.23</v>
      </c>
      <c r="E218" s="18">
        <v>22.155</v>
      </c>
      <c r="F218" s="63">
        <f t="shared" si="34"/>
        <v>1.9141920000000001</v>
      </c>
      <c r="G218" s="18">
        <f t="shared" si="32"/>
        <v>374.28689333333335</v>
      </c>
      <c r="H218" s="63">
        <f t="shared" si="33"/>
        <v>716.4569769235201</v>
      </c>
      <c r="I218" s="13" t="s">
        <v>116</v>
      </c>
      <c r="J218" s="18">
        <v>367.82512</v>
      </c>
      <c r="K218" s="18">
        <v>395.71989</v>
      </c>
      <c r="L218" s="18">
        <v>359.31567</v>
      </c>
      <c r="M218" s="19"/>
      <c r="N218" s="19"/>
    </row>
    <row r="219" spans="1:14" ht="24">
      <c r="A219" s="14"/>
      <c r="B219" s="13">
        <v>5</v>
      </c>
      <c r="C219" s="92">
        <v>20595</v>
      </c>
      <c r="D219" s="18">
        <v>192.05</v>
      </c>
      <c r="E219" s="18">
        <v>7.206</v>
      </c>
      <c r="F219" s="63">
        <f t="shared" si="34"/>
        <v>0.6225984000000001</v>
      </c>
      <c r="G219" s="18">
        <f t="shared" si="32"/>
        <v>655.2542533333334</v>
      </c>
      <c r="H219" s="63">
        <f t="shared" si="33"/>
        <v>407.96024971852813</v>
      </c>
      <c r="I219" s="13" t="s">
        <v>117</v>
      </c>
      <c r="J219" s="18">
        <v>714.33684</v>
      </c>
      <c r="K219" s="18">
        <v>640.84289</v>
      </c>
      <c r="L219" s="18">
        <v>610.58303</v>
      </c>
      <c r="M219" s="19"/>
      <c r="N219" s="19"/>
    </row>
    <row r="220" spans="1:14" ht="24">
      <c r="A220" s="14"/>
      <c r="B220" s="13">
        <v>6</v>
      </c>
      <c r="C220" s="92">
        <v>20602</v>
      </c>
      <c r="D220" s="18">
        <v>192.22</v>
      </c>
      <c r="E220" s="18">
        <v>19.967</v>
      </c>
      <c r="F220" s="63">
        <f t="shared" si="34"/>
        <v>1.7251488</v>
      </c>
      <c r="G220" s="18">
        <f t="shared" si="32"/>
        <v>259.37968</v>
      </c>
      <c r="H220" s="63">
        <f t="shared" si="33"/>
        <v>447.468543696384</v>
      </c>
      <c r="I220" s="13" t="s">
        <v>118</v>
      </c>
      <c r="J220" s="18">
        <v>231.23133</v>
      </c>
      <c r="K220" s="18">
        <v>273.12292</v>
      </c>
      <c r="L220" s="18">
        <v>273.78479</v>
      </c>
      <c r="M220" s="19"/>
      <c r="N220" s="19"/>
    </row>
    <row r="221" spans="1:14" ht="24">
      <c r="A221" s="14"/>
      <c r="B221" s="13">
        <v>7</v>
      </c>
      <c r="C221" s="92">
        <v>20609</v>
      </c>
      <c r="D221" s="18">
        <v>192.58</v>
      </c>
      <c r="E221" s="18">
        <v>51.085</v>
      </c>
      <c r="F221" s="63">
        <f t="shared" si="34"/>
        <v>4.413744</v>
      </c>
      <c r="G221" s="18">
        <f t="shared" si="32"/>
        <v>482.2408333333333</v>
      </c>
      <c r="H221" s="63">
        <f t="shared" si="33"/>
        <v>2128.48758468</v>
      </c>
      <c r="I221" s="13" t="s">
        <v>90</v>
      </c>
      <c r="J221" s="18">
        <v>535.41127</v>
      </c>
      <c r="K221" s="18">
        <v>380.32973</v>
      </c>
      <c r="L221" s="18">
        <v>530.9815</v>
      </c>
      <c r="M221" s="19"/>
      <c r="N221" s="19"/>
    </row>
    <row r="222" spans="1:14" ht="24">
      <c r="A222" s="14"/>
      <c r="B222" s="13">
        <v>8</v>
      </c>
      <c r="C222" s="92">
        <v>20616</v>
      </c>
      <c r="D222" s="18">
        <v>192.32</v>
      </c>
      <c r="E222" s="18">
        <v>26.979</v>
      </c>
      <c r="F222" s="63">
        <f t="shared" si="34"/>
        <v>2.3309856</v>
      </c>
      <c r="G222" s="18">
        <f t="shared" si="32"/>
        <v>421.72427</v>
      </c>
      <c r="H222" s="63">
        <f t="shared" si="33"/>
        <v>983.033200540512</v>
      </c>
      <c r="I222" s="13" t="s">
        <v>126</v>
      </c>
      <c r="J222" s="18">
        <v>334.17502</v>
      </c>
      <c r="K222" s="18">
        <v>467.33768</v>
      </c>
      <c r="L222" s="18">
        <v>463.66011</v>
      </c>
      <c r="M222" s="19"/>
      <c r="N222" s="19"/>
    </row>
    <row r="223" spans="1:14" ht="24">
      <c r="A223" s="14"/>
      <c r="B223" s="13">
        <v>9</v>
      </c>
      <c r="C223" s="92">
        <v>20630</v>
      </c>
      <c r="D223" s="18">
        <v>192.18</v>
      </c>
      <c r="E223" s="18">
        <v>17.154</v>
      </c>
      <c r="F223" s="63">
        <f t="shared" si="34"/>
        <v>1.4821056000000001</v>
      </c>
      <c r="G223" s="18">
        <f t="shared" si="32"/>
        <v>35.16010333333333</v>
      </c>
      <c r="H223" s="63">
        <f t="shared" si="33"/>
        <v>52.110986046912004</v>
      </c>
      <c r="I223" s="13" t="s">
        <v>127</v>
      </c>
      <c r="J223" s="18">
        <v>40.06131</v>
      </c>
      <c r="K223" s="18">
        <v>31.62142</v>
      </c>
      <c r="L223" s="18">
        <v>33.79758</v>
      </c>
      <c r="M223" s="19"/>
      <c r="N223" s="19"/>
    </row>
    <row r="224" spans="1:14" ht="24">
      <c r="A224" s="14"/>
      <c r="B224" s="13">
        <v>10</v>
      </c>
      <c r="C224" s="92">
        <v>20637</v>
      </c>
      <c r="D224" s="18">
        <v>192.34</v>
      </c>
      <c r="E224" s="18">
        <v>27.868</v>
      </c>
      <c r="F224" s="63">
        <f t="shared" si="34"/>
        <v>2.4077952</v>
      </c>
      <c r="G224" s="18">
        <f t="shared" si="32"/>
        <v>191.30749333333333</v>
      </c>
      <c r="H224" s="63">
        <f t="shared" si="33"/>
        <v>460.6292641720319</v>
      </c>
      <c r="I224" s="13" t="s">
        <v>93</v>
      </c>
      <c r="J224" s="18">
        <v>183.05168</v>
      </c>
      <c r="K224" s="18">
        <v>201.45437</v>
      </c>
      <c r="L224" s="18">
        <v>189.41643</v>
      </c>
      <c r="M224" s="19"/>
      <c r="N224" s="19"/>
    </row>
    <row r="225" spans="1:14" ht="24">
      <c r="A225" s="14"/>
      <c r="B225" s="13">
        <v>11</v>
      </c>
      <c r="C225" s="92">
        <v>20655</v>
      </c>
      <c r="D225" s="18">
        <v>193.13</v>
      </c>
      <c r="E225" s="18">
        <v>100.32</v>
      </c>
      <c r="F225" s="63">
        <f t="shared" si="34"/>
        <v>8.667648</v>
      </c>
      <c r="G225" s="18">
        <f t="shared" si="32"/>
        <v>339.86790333333335</v>
      </c>
      <c r="H225" s="63">
        <f t="shared" si="33"/>
        <v>2945.85535259136</v>
      </c>
      <c r="I225" s="13" t="s">
        <v>94</v>
      </c>
      <c r="J225" s="18">
        <v>294.84386</v>
      </c>
      <c r="K225" s="18">
        <v>312.75628</v>
      </c>
      <c r="L225" s="18">
        <v>412.00357</v>
      </c>
      <c r="M225" s="19"/>
      <c r="N225" s="19"/>
    </row>
    <row r="226" spans="1:14" ht="24">
      <c r="A226" s="14"/>
      <c r="B226" s="13">
        <v>12</v>
      </c>
      <c r="C226" s="92">
        <v>20666</v>
      </c>
      <c r="D226" s="18">
        <v>199.31</v>
      </c>
      <c r="E226" s="18">
        <v>1235.355</v>
      </c>
      <c r="F226" s="63">
        <f t="shared" si="34"/>
        <v>106.734672</v>
      </c>
      <c r="G226" s="18">
        <f t="shared" si="32"/>
        <v>2044.8748333333333</v>
      </c>
      <c r="H226" s="63">
        <f t="shared" si="33"/>
        <v>218259.04461688802</v>
      </c>
      <c r="I226" s="13" t="s">
        <v>95</v>
      </c>
      <c r="J226" s="18">
        <v>2136.5577</v>
      </c>
      <c r="K226" s="18">
        <v>2051.60032</v>
      </c>
      <c r="L226" s="18">
        <v>1946.46648</v>
      </c>
      <c r="M226" s="19"/>
      <c r="N226" s="19"/>
    </row>
    <row r="227" spans="1:14" ht="24">
      <c r="A227" s="14"/>
      <c r="B227" s="13">
        <v>13</v>
      </c>
      <c r="C227" s="92">
        <v>20674</v>
      </c>
      <c r="D227" s="18">
        <v>193.74</v>
      </c>
      <c r="E227" s="18">
        <v>171.342</v>
      </c>
      <c r="F227" s="63">
        <f t="shared" si="34"/>
        <v>14.803948800000002</v>
      </c>
      <c r="G227" s="18">
        <f t="shared" si="32"/>
        <v>1314.1932766666666</v>
      </c>
      <c r="H227" s="63">
        <f t="shared" si="33"/>
        <v>19455.24998107757</v>
      </c>
      <c r="I227" s="13" t="s">
        <v>96</v>
      </c>
      <c r="J227" s="18">
        <v>1278.37051</v>
      </c>
      <c r="K227" s="18">
        <v>1385.99476</v>
      </c>
      <c r="L227" s="18">
        <v>1278.21456</v>
      </c>
      <c r="M227" s="19"/>
      <c r="N227" s="19"/>
    </row>
    <row r="228" spans="1:14" ht="24">
      <c r="A228" s="14"/>
      <c r="B228" s="13">
        <v>14</v>
      </c>
      <c r="C228" s="92">
        <v>20686</v>
      </c>
      <c r="D228" s="18">
        <v>193.75</v>
      </c>
      <c r="E228" s="18">
        <v>177.15</v>
      </c>
      <c r="F228" s="63">
        <f t="shared" si="34"/>
        <v>15.305760000000001</v>
      </c>
      <c r="G228" s="18">
        <f t="shared" si="32"/>
        <v>819.3160366666666</v>
      </c>
      <c r="H228" s="63">
        <f t="shared" si="33"/>
        <v>12540.2546213712</v>
      </c>
      <c r="I228" s="13" t="s">
        <v>97</v>
      </c>
      <c r="J228" s="18">
        <v>787.06588</v>
      </c>
      <c r="K228" s="18">
        <v>767.89416</v>
      </c>
      <c r="L228" s="18">
        <v>902.98807</v>
      </c>
      <c r="M228" s="19"/>
      <c r="N228" s="19"/>
    </row>
    <row r="229" spans="1:14" ht="24">
      <c r="A229" s="14"/>
      <c r="B229" s="13">
        <v>15</v>
      </c>
      <c r="C229" s="92">
        <v>20693</v>
      </c>
      <c r="D229" s="18">
        <v>194.3</v>
      </c>
      <c r="E229" s="18">
        <v>246.493</v>
      </c>
      <c r="F229" s="63">
        <f t="shared" si="34"/>
        <v>21.2969952</v>
      </c>
      <c r="G229" s="18">
        <f t="shared" si="32"/>
        <v>233.15455</v>
      </c>
      <c r="H229" s="63">
        <f t="shared" si="33"/>
        <v>4965.49133220816</v>
      </c>
      <c r="I229" s="13" t="s">
        <v>98</v>
      </c>
      <c r="J229" s="18">
        <v>240.24215</v>
      </c>
      <c r="K229" s="18">
        <v>241.52904</v>
      </c>
      <c r="L229" s="18">
        <v>217.69246</v>
      </c>
      <c r="M229" s="19"/>
      <c r="N229" s="19"/>
    </row>
    <row r="230" spans="1:14" ht="24">
      <c r="A230" s="14"/>
      <c r="B230" s="13">
        <v>16</v>
      </c>
      <c r="C230" s="92">
        <v>20700</v>
      </c>
      <c r="D230" s="18">
        <v>194.47</v>
      </c>
      <c r="E230" s="18">
        <v>274.341</v>
      </c>
      <c r="F230" s="63">
        <f t="shared" si="34"/>
        <v>23.7030624</v>
      </c>
      <c r="G230" s="18">
        <f t="shared" si="32"/>
        <v>247.00769</v>
      </c>
      <c r="H230" s="63">
        <f t="shared" si="33"/>
        <v>5854.838689349856</v>
      </c>
      <c r="I230" s="13" t="s">
        <v>99</v>
      </c>
      <c r="J230" s="18">
        <v>244.08076</v>
      </c>
      <c r="K230" s="18">
        <v>236.75277</v>
      </c>
      <c r="L230" s="18">
        <v>260.18954</v>
      </c>
      <c r="M230" s="19"/>
      <c r="N230" s="19"/>
    </row>
    <row r="231" spans="1:14" ht="24">
      <c r="A231" s="14"/>
      <c r="B231" s="13">
        <v>17</v>
      </c>
      <c r="C231" s="92">
        <v>20707</v>
      </c>
      <c r="D231" s="18">
        <v>194.6</v>
      </c>
      <c r="E231" s="18">
        <v>293.921</v>
      </c>
      <c r="F231" s="63">
        <f t="shared" si="34"/>
        <v>25.3947744</v>
      </c>
      <c r="G231" s="18">
        <f t="shared" si="32"/>
        <v>72.09173666666666</v>
      </c>
      <c r="H231" s="63">
        <f t="shared" si="33"/>
        <v>1830.753388754208</v>
      </c>
      <c r="I231" s="13" t="s">
        <v>100</v>
      </c>
      <c r="J231" s="18">
        <v>60.823</v>
      </c>
      <c r="K231" s="18">
        <v>74.04329</v>
      </c>
      <c r="L231" s="18">
        <v>81.40892</v>
      </c>
      <c r="M231" s="19"/>
      <c r="N231" s="19"/>
    </row>
    <row r="232" spans="1:14" ht="24">
      <c r="A232" s="14"/>
      <c r="B232" s="13">
        <v>18</v>
      </c>
      <c r="C232" s="92">
        <v>20721</v>
      </c>
      <c r="D232" s="18">
        <v>193.37</v>
      </c>
      <c r="E232" s="18">
        <v>133.509</v>
      </c>
      <c r="F232" s="63">
        <f t="shared" si="34"/>
        <v>11.535177599999999</v>
      </c>
      <c r="G232" s="18">
        <f t="shared" si="32"/>
        <v>41.62018</v>
      </c>
      <c r="H232" s="63">
        <f t="shared" si="33"/>
        <v>480.0961680439679</v>
      </c>
      <c r="I232" s="13" t="s">
        <v>101</v>
      </c>
      <c r="J232" s="18">
        <v>45.0897</v>
      </c>
      <c r="K232" s="18">
        <v>46.03244</v>
      </c>
      <c r="L232" s="18">
        <v>33.7384</v>
      </c>
      <c r="M232" s="19"/>
      <c r="N232" s="19"/>
    </row>
    <row r="233" spans="1:14" ht="24">
      <c r="A233" s="14"/>
      <c r="B233" s="13">
        <v>19</v>
      </c>
      <c r="C233" s="92">
        <v>20730</v>
      </c>
      <c r="D233" s="18">
        <v>193.29</v>
      </c>
      <c r="E233" s="18">
        <v>123.69</v>
      </c>
      <c r="F233" s="63">
        <f t="shared" si="34"/>
        <v>10.686816</v>
      </c>
      <c r="G233" s="18">
        <f t="shared" si="32"/>
        <v>62.839423333333336</v>
      </c>
      <c r="H233" s="63">
        <f t="shared" si="33"/>
        <v>671.5533547094401</v>
      </c>
      <c r="I233" s="13" t="s">
        <v>102</v>
      </c>
      <c r="J233" s="18">
        <v>66.96666</v>
      </c>
      <c r="K233" s="18">
        <v>62.73482</v>
      </c>
      <c r="L233" s="18">
        <v>58.81679</v>
      </c>
      <c r="M233" s="19"/>
      <c r="N233" s="19"/>
    </row>
    <row r="234" spans="1:14" ht="24">
      <c r="A234" s="14"/>
      <c r="B234" s="13">
        <v>20</v>
      </c>
      <c r="C234" s="92">
        <v>20736</v>
      </c>
      <c r="D234" s="18">
        <v>193.07</v>
      </c>
      <c r="E234" s="18">
        <v>99.829</v>
      </c>
      <c r="F234" s="63">
        <f t="shared" si="34"/>
        <v>8.6252256</v>
      </c>
      <c r="G234" s="18">
        <f t="shared" si="32"/>
        <v>66.86532</v>
      </c>
      <c r="H234" s="63">
        <f t="shared" si="33"/>
        <v>576.728469816192</v>
      </c>
      <c r="I234" s="13" t="s">
        <v>103</v>
      </c>
      <c r="J234" s="18">
        <v>89.07996</v>
      </c>
      <c r="K234" s="18">
        <v>54.86626</v>
      </c>
      <c r="L234" s="18">
        <v>56.64974</v>
      </c>
      <c r="M234" s="19"/>
      <c r="N234" s="19"/>
    </row>
    <row r="235" spans="1:14" ht="24">
      <c r="A235" s="14"/>
      <c r="B235" s="13">
        <v>21</v>
      </c>
      <c r="C235" s="92">
        <v>20749</v>
      </c>
      <c r="D235" s="18">
        <v>192.84</v>
      </c>
      <c r="E235" s="18">
        <v>76.53</v>
      </c>
      <c r="F235" s="63">
        <f t="shared" si="34"/>
        <v>6.612192</v>
      </c>
      <c r="G235" s="18">
        <f t="shared" si="32"/>
        <v>8.822890000000001</v>
      </c>
      <c r="H235" s="63">
        <f t="shared" si="33"/>
        <v>58.338642674880006</v>
      </c>
      <c r="I235" s="13" t="s">
        <v>104</v>
      </c>
      <c r="J235" s="18">
        <v>8.80798</v>
      </c>
      <c r="K235" s="18">
        <v>8.51819</v>
      </c>
      <c r="L235" s="18">
        <v>9.1425</v>
      </c>
      <c r="M235" s="19"/>
      <c r="N235" s="19"/>
    </row>
    <row r="236" spans="1:14" ht="24">
      <c r="A236" s="14"/>
      <c r="B236" s="13">
        <v>22</v>
      </c>
      <c r="C236" s="92">
        <v>20763</v>
      </c>
      <c r="D236" s="18">
        <v>192.58</v>
      </c>
      <c r="E236" s="18">
        <v>50.625</v>
      </c>
      <c r="F236" s="63">
        <f t="shared" si="34"/>
        <v>4.3740000000000006</v>
      </c>
      <c r="G236" s="18">
        <f t="shared" si="32"/>
        <v>42.964616666666664</v>
      </c>
      <c r="H236" s="63">
        <f t="shared" si="33"/>
        <v>187.9272333</v>
      </c>
      <c r="I236" s="13" t="s">
        <v>105</v>
      </c>
      <c r="J236" s="18">
        <v>35.8364</v>
      </c>
      <c r="K236" s="18">
        <v>44.82169</v>
      </c>
      <c r="L236" s="18">
        <v>48.23576</v>
      </c>
      <c r="M236" s="19"/>
      <c r="N236" s="19"/>
    </row>
    <row r="237" spans="1:14" ht="24">
      <c r="A237" s="14"/>
      <c r="B237" s="13">
        <v>23</v>
      </c>
      <c r="C237" s="92">
        <v>20770</v>
      </c>
      <c r="D237" s="18">
        <v>192.51</v>
      </c>
      <c r="E237" s="18">
        <v>42.832</v>
      </c>
      <c r="F237" s="63">
        <f t="shared" si="34"/>
        <v>3.7006848000000003</v>
      </c>
      <c r="G237" s="18">
        <f t="shared" si="32"/>
        <v>30.2711</v>
      </c>
      <c r="H237" s="63">
        <f t="shared" si="33"/>
        <v>112.02379964928001</v>
      </c>
      <c r="I237" s="13" t="s">
        <v>106</v>
      </c>
      <c r="J237" s="18">
        <v>39.79852</v>
      </c>
      <c r="K237" s="18">
        <v>25.10281</v>
      </c>
      <c r="L237" s="18">
        <v>25.91197</v>
      </c>
      <c r="M237" s="19"/>
      <c r="N237" s="19"/>
    </row>
    <row r="238" spans="1:14" ht="24">
      <c r="A238" s="14"/>
      <c r="B238" s="13">
        <v>24</v>
      </c>
      <c r="C238" s="92">
        <v>20784</v>
      </c>
      <c r="D238" s="18">
        <v>192.24</v>
      </c>
      <c r="E238" s="18">
        <v>36.518</v>
      </c>
      <c r="F238" s="63">
        <f t="shared" si="34"/>
        <v>3.1551552000000003</v>
      </c>
      <c r="G238" s="18">
        <f t="shared" si="32"/>
        <v>33.740633333333335</v>
      </c>
      <c r="H238" s="63">
        <f t="shared" si="33"/>
        <v>106.45693471296002</v>
      </c>
      <c r="I238" s="13" t="s">
        <v>81</v>
      </c>
      <c r="J238" s="18">
        <v>31.56134</v>
      </c>
      <c r="K238" s="18">
        <v>27.06777</v>
      </c>
      <c r="L238" s="18">
        <v>42.59279</v>
      </c>
      <c r="M238" s="19"/>
      <c r="N238" s="19"/>
    </row>
    <row r="239" spans="1:15" ht="24">
      <c r="A239" s="14"/>
      <c r="B239" s="13">
        <v>25</v>
      </c>
      <c r="C239" s="92">
        <v>20824</v>
      </c>
      <c r="D239" s="18">
        <v>192.25</v>
      </c>
      <c r="E239" s="18">
        <v>20.696</v>
      </c>
      <c r="F239" s="63">
        <f t="shared" si="34"/>
        <v>1.7881344000000001</v>
      </c>
      <c r="G239" s="18">
        <f t="shared" si="32"/>
        <v>18.665066666666664</v>
      </c>
      <c r="H239" s="63">
        <f t="shared" si="33"/>
        <v>33.37564778496</v>
      </c>
      <c r="I239" s="13" t="s">
        <v>107</v>
      </c>
      <c r="J239" s="18">
        <v>13.90728</v>
      </c>
      <c r="K239" s="18">
        <v>23.86635</v>
      </c>
      <c r="L239" s="18">
        <v>18.22157</v>
      </c>
      <c r="M239" s="115" t="s">
        <v>128</v>
      </c>
      <c r="N239" s="116"/>
      <c r="O239" s="117"/>
    </row>
    <row r="240" spans="1:14" ht="24">
      <c r="A240" s="14"/>
      <c r="B240" s="13">
        <v>26</v>
      </c>
      <c r="C240" s="92">
        <v>20840</v>
      </c>
      <c r="D240" s="18">
        <v>192.19</v>
      </c>
      <c r="E240" s="18">
        <v>17.919</v>
      </c>
      <c r="F240" s="63">
        <f t="shared" si="34"/>
        <v>1.5482016</v>
      </c>
      <c r="G240" s="18">
        <f t="shared" si="32"/>
        <v>17.24267</v>
      </c>
      <c r="H240" s="63">
        <f t="shared" si="33"/>
        <v>26.695129282272003</v>
      </c>
      <c r="I240" s="13" t="s">
        <v>82</v>
      </c>
      <c r="J240" s="18">
        <v>8.66215</v>
      </c>
      <c r="K240" s="18">
        <v>23.76749</v>
      </c>
      <c r="L240" s="18">
        <v>19.29837</v>
      </c>
      <c r="M240" s="19"/>
      <c r="N240" s="19"/>
    </row>
    <row r="241" spans="1:14" ht="24">
      <c r="A241" s="14"/>
      <c r="B241" s="13">
        <v>27</v>
      </c>
      <c r="C241" s="92">
        <v>20847</v>
      </c>
      <c r="D241" s="18">
        <v>192.29</v>
      </c>
      <c r="E241" s="18">
        <v>15.528</v>
      </c>
      <c r="F241" s="63">
        <f t="shared" si="34"/>
        <v>1.3416192</v>
      </c>
      <c r="G241" s="18">
        <f t="shared" si="32"/>
        <v>12.827273333333332</v>
      </c>
      <c r="H241" s="63">
        <f t="shared" si="33"/>
        <v>17.209316187648</v>
      </c>
      <c r="I241" s="13" t="s">
        <v>83</v>
      </c>
      <c r="J241" s="18">
        <v>12.07515</v>
      </c>
      <c r="K241" s="18">
        <v>3.70258</v>
      </c>
      <c r="L241" s="18">
        <v>22.70409</v>
      </c>
      <c r="M241" s="19"/>
      <c r="N241" s="19"/>
    </row>
    <row r="242" spans="1:14" ht="24">
      <c r="A242" s="14"/>
      <c r="B242" s="13">
        <v>28</v>
      </c>
      <c r="C242" s="92">
        <v>20854</v>
      </c>
      <c r="D242" s="18">
        <v>192.12</v>
      </c>
      <c r="E242" s="18">
        <v>14.766</v>
      </c>
      <c r="F242" s="63">
        <f t="shared" si="34"/>
        <v>1.2757824</v>
      </c>
      <c r="G242" s="18">
        <f t="shared" si="32"/>
        <v>4.319966666666667</v>
      </c>
      <c r="H242" s="63">
        <f t="shared" si="33"/>
        <v>5.51133744192</v>
      </c>
      <c r="I242" s="13" t="s">
        <v>108</v>
      </c>
      <c r="J242" s="18">
        <v>9.76174</v>
      </c>
      <c r="K242" s="18">
        <v>1.58223</v>
      </c>
      <c r="L242" s="18">
        <v>1.61593</v>
      </c>
      <c r="M242" s="19"/>
      <c r="N242" s="19"/>
    </row>
    <row r="243" spans="1:14" ht="24">
      <c r="A243" s="14"/>
      <c r="B243" s="13">
        <v>29</v>
      </c>
      <c r="C243" s="92">
        <v>20868</v>
      </c>
      <c r="D243" s="18">
        <v>192.09</v>
      </c>
      <c r="E243" s="18">
        <v>11.712</v>
      </c>
      <c r="F243" s="63">
        <f t="shared" si="34"/>
        <v>1.0119168</v>
      </c>
      <c r="G243" s="18">
        <f t="shared" si="32"/>
        <v>1.3530066666666667</v>
      </c>
      <c r="H243" s="63">
        <f t="shared" si="33"/>
        <v>1.369130176512</v>
      </c>
      <c r="I243" s="13" t="s">
        <v>109</v>
      </c>
      <c r="J243" s="18">
        <v>1.23289</v>
      </c>
      <c r="K243" s="18">
        <v>1.09501</v>
      </c>
      <c r="L243" s="18">
        <v>1.73112</v>
      </c>
      <c r="M243" s="19"/>
      <c r="N243" s="19"/>
    </row>
    <row r="244" spans="1:14" ht="24">
      <c r="A244" s="14"/>
      <c r="B244" s="13">
        <v>30</v>
      </c>
      <c r="C244" s="92">
        <v>20875</v>
      </c>
      <c r="D244" s="18">
        <v>192.07</v>
      </c>
      <c r="E244" s="18">
        <v>9.586</v>
      </c>
      <c r="F244" s="63">
        <f t="shared" si="34"/>
        <v>0.8282304</v>
      </c>
      <c r="G244" s="18">
        <f t="shared" si="32"/>
        <v>1.1077166666666667</v>
      </c>
      <c r="H244" s="63">
        <f t="shared" si="33"/>
        <v>0.9174446179200001</v>
      </c>
      <c r="I244" s="13" t="s">
        <v>110</v>
      </c>
      <c r="J244" s="18">
        <v>1.35076</v>
      </c>
      <c r="K244" s="18">
        <v>0.92123</v>
      </c>
      <c r="L244" s="18">
        <v>1.05116</v>
      </c>
      <c r="M244" s="19"/>
      <c r="N244" s="19"/>
    </row>
    <row r="245" spans="1:14" ht="24">
      <c r="A245" s="14"/>
      <c r="B245" s="13">
        <v>31</v>
      </c>
      <c r="C245" s="92">
        <v>20882</v>
      </c>
      <c r="D245" s="18">
        <v>192.04</v>
      </c>
      <c r="E245" s="18">
        <v>9.276</v>
      </c>
      <c r="F245" s="63">
        <f t="shared" si="34"/>
        <v>0.8014464</v>
      </c>
      <c r="G245" s="18">
        <f t="shared" si="32"/>
        <v>29.186120000000003</v>
      </c>
      <c r="H245" s="63">
        <f t="shared" si="33"/>
        <v>23.391110803968</v>
      </c>
      <c r="I245" s="13" t="s">
        <v>111</v>
      </c>
      <c r="J245" s="18">
        <v>43.30954</v>
      </c>
      <c r="K245" s="18">
        <v>30.02034</v>
      </c>
      <c r="L245" s="18">
        <v>14.22848</v>
      </c>
      <c r="M245" s="19"/>
      <c r="N245" s="19"/>
    </row>
    <row r="246" spans="1:14" ht="24">
      <c r="A246" s="14"/>
      <c r="B246" s="13">
        <v>32</v>
      </c>
      <c r="C246" s="92">
        <v>20889</v>
      </c>
      <c r="D246" s="18">
        <v>192.02</v>
      </c>
      <c r="E246" s="18">
        <v>7.038</v>
      </c>
      <c r="F246" s="63">
        <f t="shared" si="34"/>
        <v>0.6080832</v>
      </c>
      <c r="G246" s="18">
        <f t="shared" si="32"/>
        <v>27.221396666666664</v>
      </c>
      <c r="H246" s="63">
        <f t="shared" si="33"/>
        <v>16.552873993536</v>
      </c>
      <c r="I246" s="13" t="s">
        <v>112</v>
      </c>
      <c r="J246" s="18">
        <v>26.97842</v>
      </c>
      <c r="K246" s="18">
        <v>29.49144</v>
      </c>
      <c r="L246" s="18">
        <v>25.19433</v>
      </c>
      <c r="M246" s="19"/>
      <c r="N246" s="19"/>
    </row>
    <row r="247" spans="1:14" ht="24">
      <c r="A247" s="14"/>
      <c r="B247" s="104">
        <v>33</v>
      </c>
      <c r="C247" s="92">
        <v>20906</v>
      </c>
      <c r="D247" s="18">
        <v>192.09</v>
      </c>
      <c r="E247" s="18">
        <v>11.704</v>
      </c>
      <c r="F247" s="63">
        <f t="shared" si="34"/>
        <v>1.0112256000000002</v>
      </c>
      <c r="G247" s="18">
        <f t="shared" si="32"/>
        <v>25.04981666666667</v>
      </c>
      <c r="H247" s="63">
        <f t="shared" si="33"/>
        <v>25.331015888640007</v>
      </c>
      <c r="I247" s="104" t="s">
        <v>119</v>
      </c>
      <c r="J247" s="18">
        <v>26.24747</v>
      </c>
      <c r="K247" s="18">
        <v>28.78593</v>
      </c>
      <c r="L247" s="18">
        <v>20.11605</v>
      </c>
      <c r="M247" s="19"/>
      <c r="N247" s="19"/>
    </row>
    <row r="248" spans="1:15" ht="24">
      <c r="A248" s="118"/>
      <c r="B248" s="124">
        <v>1</v>
      </c>
      <c r="C248" s="119">
        <v>20911</v>
      </c>
      <c r="D248" s="120">
        <v>191.9</v>
      </c>
      <c r="E248" s="120">
        <v>7.193</v>
      </c>
      <c r="F248" s="121">
        <f t="shared" si="34"/>
        <v>0.6214752</v>
      </c>
      <c r="G248" s="120">
        <f t="shared" si="32"/>
        <v>17.03784699753083</v>
      </c>
      <c r="H248" s="121">
        <f t="shared" si="33"/>
        <v>10.588599370359873</v>
      </c>
      <c r="I248" s="13" t="s">
        <v>113</v>
      </c>
      <c r="J248" s="139">
        <f>การคำนวณตะกอน!F6</f>
        <v>18.399264029395944</v>
      </c>
      <c r="K248" s="139">
        <f>การคำนวณตะกอน!F7</f>
        <v>15.896955121679245</v>
      </c>
      <c r="L248" s="139">
        <f>การคำนวณตะกอน!F8</f>
        <v>16.8173218415173</v>
      </c>
      <c r="M248" s="122"/>
      <c r="N248" s="122"/>
      <c r="O248" s="118"/>
    </row>
    <row r="249" spans="1:15" ht="24">
      <c r="A249" s="14"/>
      <c r="B249" s="123">
        <v>2</v>
      </c>
      <c r="C249" s="92">
        <v>20938</v>
      </c>
      <c r="D249" s="18">
        <v>192.1</v>
      </c>
      <c r="E249" s="18">
        <v>10.971</v>
      </c>
      <c r="F249" s="63">
        <f t="shared" si="34"/>
        <v>0.9478944</v>
      </c>
      <c r="I249" s="13" t="s">
        <v>114</v>
      </c>
      <c r="J249" s="138">
        <f>การคำนวณตะกอน!F9</f>
        <v>0</v>
      </c>
      <c r="K249" s="138">
        <f>การคำนวณตะกอน!F10</f>
        <v>0</v>
      </c>
      <c r="L249" s="138">
        <f>การคำนวณตะกอน!F11</f>
        <v>0</v>
      </c>
      <c r="M249" s="19"/>
      <c r="N249" s="18">
        <f>+AVERAGE(J249:L249)</f>
        <v>0</v>
      </c>
      <c r="O249" s="63">
        <f>N249*F249</f>
        <v>0</v>
      </c>
    </row>
    <row r="250" spans="1:14" ht="24">
      <c r="A250" s="14"/>
      <c r="B250" s="124">
        <v>3</v>
      </c>
      <c r="C250" s="92">
        <v>20946</v>
      </c>
      <c r="D250" s="18">
        <v>192.23</v>
      </c>
      <c r="E250" s="18">
        <v>21.112</v>
      </c>
      <c r="F250" s="63">
        <f t="shared" si="34"/>
        <v>1.8240768</v>
      </c>
      <c r="G250" s="18">
        <f t="shared" si="32"/>
        <v>1020.4149856227722</v>
      </c>
      <c r="H250" s="63">
        <f t="shared" si="33"/>
        <v>1861.3153016468323</v>
      </c>
      <c r="I250" s="13" t="s">
        <v>115</v>
      </c>
      <c r="J250" s="138">
        <f>การคำนวณตะกอน!F12</f>
        <v>849.564088295304</v>
      </c>
      <c r="K250" s="138">
        <f>การคำนวณตะกอน!F13</f>
        <v>1076.3755626111968</v>
      </c>
      <c r="L250" s="138">
        <f>การคำนวณตะกอน!F14</f>
        <v>1135.3053059618155</v>
      </c>
      <c r="M250" s="19"/>
      <c r="N250" s="19"/>
    </row>
    <row r="251" spans="1:14" ht="24">
      <c r="A251" s="14"/>
      <c r="B251" s="123">
        <v>4</v>
      </c>
      <c r="C251" s="92">
        <v>20952</v>
      </c>
      <c r="D251" s="18">
        <v>192.19</v>
      </c>
      <c r="E251" s="18">
        <v>18.874</v>
      </c>
      <c r="F251" s="63">
        <f t="shared" si="34"/>
        <v>1.6307136</v>
      </c>
      <c r="G251" s="18">
        <f t="shared" si="32"/>
        <v>210.8018539240105</v>
      </c>
      <c r="H251" s="63">
        <f t="shared" si="33"/>
        <v>343.75745009909724</v>
      </c>
      <c r="I251" s="13" t="s">
        <v>116</v>
      </c>
      <c r="J251" s="138">
        <f>การคำนวณตะกอน!F15</f>
        <v>209.6851526290664</v>
      </c>
      <c r="K251" s="138">
        <f>การคำนวณตะกอน!F16</f>
        <v>219.1200371488014</v>
      </c>
      <c r="L251" s="138">
        <f>การคำนวณตะกอน!F17</f>
        <v>203.60037199416362</v>
      </c>
      <c r="M251" s="19"/>
      <c r="N251" s="19"/>
    </row>
    <row r="252" spans="1:14" ht="24">
      <c r="A252" s="14"/>
      <c r="B252" s="124">
        <v>5</v>
      </c>
      <c r="C252" s="92">
        <v>20967</v>
      </c>
      <c r="D252" s="18">
        <v>192.01</v>
      </c>
      <c r="E252" s="18">
        <v>7.909</v>
      </c>
      <c r="F252" s="63">
        <f t="shared" si="34"/>
        <v>0.6833376</v>
      </c>
      <c r="G252" s="18">
        <f t="shared" si="32"/>
        <v>277.9061683085688</v>
      </c>
      <c r="H252" s="63">
        <f t="shared" si="33"/>
        <v>189.90373407717345</v>
      </c>
      <c r="I252" s="13" t="s">
        <v>117</v>
      </c>
      <c r="J252" s="138">
        <f>การคำนวณตะกอน!F18</f>
        <v>277.8432627218403</v>
      </c>
      <c r="K252" s="138">
        <f>การคำนวณตะกอน!F19</f>
        <v>273.585992397186</v>
      </c>
      <c r="L252" s="138">
        <f>การคำนวณตะกอน!F20</f>
        <v>282.2892498066802</v>
      </c>
      <c r="M252" s="19"/>
      <c r="N252" s="19"/>
    </row>
    <row r="253" spans="1:14" ht="24">
      <c r="A253" s="14"/>
      <c r="B253" s="123">
        <v>6</v>
      </c>
      <c r="C253" s="92">
        <v>20973</v>
      </c>
      <c r="D253" s="18">
        <v>192.1</v>
      </c>
      <c r="E253" s="18">
        <v>12.219</v>
      </c>
      <c r="F253" s="63">
        <f t="shared" si="34"/>
        <v>1.0557216</v>
      </c>
      <c r="G253" s="18">
        <f t="shared" si="32"/>
        <v>49.958647314317034</v>
      </c>
      <c r="H253" s="63">
        <f t="shared" si="33"/>
        <v>52.74242307650648</v>
      </c>
      <c r="I253" s="13" t="s">
        <v>118</v>
      </c>
      <c r="J253" s="138">
        <f>การคำนวณตะกอน!F21</f>
        <v>42.59699691171933</v>
      </c>
      <c r="K253" s="138">
        <f>การคำนวณตะกอน!F22</f>
        <v>53.77340997588794</v>
      </c>
      <c r="L253" s="138">
        <f>การคำนวณตะกอน!F23</f>
        <v>53.50553505534384</v>
      </c>
      <c r="M253" s="19"/>
      <c r="N253" s="19"/>
    </row>
    <row r="254" spans="1:14" ht="24">
      <c r="A254" s="14"/>
      <c r="B254" s="124">
        <v>7</v>
      </c>
      <c r="C254" s="92">
        <v>20988</v>
      </c>
      <c r="D254" s="18">
        <v>192.41</v>
      </c>
      <c r="E254" s="18">
        <v>33.538</v>
      </c>
      <c r="F254" s="63">
        <f t="shared" si="34"/>
        <v>2.8976832</v>
      </c>
      <c r="G254" s="18">
        <f t="shared" si="32"/>
        <v>47.68685214073498</v>
      </c>
      <c r="H254" s="63">
        <f t="shared" si="33"/>
        <v>138.18139030909177</v>
      </c>
      <c r="I254" s="13" t="s">
        <v>90</v>
      </c>
      <c r="J254" s="138">
        <f>การคำนวณตะกอน!F24</f>
        <v>31.651393029337427</v>
      </c>
      <c r="K254" s="138">
        <f>การคำนวณตะกอน!F25</f>
        <v>50.32893554304924</v>
      </c>
      <c r="L254" s="138">
        <f>การคำนวณตะกอน!F26</f>
        <v>61.08022784981827</v>
      </c>
      <c r="M254" s="19"/>
      <c r="N254" s="19"/>
    </row>
    <row r="255" spans="1:14" ht="24">
      <c r="A255" s="14"/>
      <c r="B255" s="123">
        <v>8</v>
      </c>
      <c r="C255" s="92">
        <v>20994</v>
      </c>
      <c r="D255" s="18">
        <v>192.25</v>
      </c>
      <c r="E255" s="18">
        <v>21.418</v>
      </c>
      <c r="F255" s="63">
        <f t="shared" si="34"/>
        <v>1.8505152</v>
      </c>
      <c r="G255" s="18">
        <f t="shared" si="32"/>
        <v>40.10036300296756</v>
      </c>
      <c r="H255" s="63">
        <f t="shared" si="33"/>
        <v>74.20633126250912</v>
      </c>
      <c r="I255" s="13" t="s">
        <v>126</v>
      </c>
      <c r="J255" s="138">
        <f>การคำนวณตะกอน!F27</f>
        <v>36.183228886881366</v>
      </c>
      <c r="K255" s="138">
        <f>การคำนวณตะกอน!F28</f>
        <v>41.65766655350203</v>
      </c>
      <c r="L255" s="138">
        <f>การคำนวณตะกอน!F29</f>
        <v>42.46019356851928</v>
      </c>
      <c r="M255" s="19"/>
      <c r="N255" s="19"/>
    </row>
    <row r="256" spans="1:14" ht="24">
      <c r="A256" s="14"/>
      <c r="B256" s="13">
        <v>9</v>
      </c>
      <c r="C256" s="92">
        <v>21004</v>
      </c>
      <c r="D256" s="18">
        <v>192.26</v>
      </c>
      <c r="E256" s="18">
        <v>21.153</v>
      </c>
      <c r="F256" s="63">
        <f t="shared" si="34"/>
        <v>1.8276192</v>
      </c>
      <c r="G256" s="18">
        <f t="shared" si="32"/>
        <v>190.88827319659268</v>
      </c>
      <c r="H256" s="63">
        <f t="shared" si="33"/>
        <v>348.87107314893814</v>
      </c>
      <c r="I256" s="13" t="s">
        <v>92</v>
      </c>
      <c r="J256" s="138">
        <f>การคำนวณตะกอน!F30</f>
        <v>192.29954678300976</v>
      </c>
      <c r="K256" s="138">
        <f>การคำนวณตะกอน!F31</f>
        <v>187.65868197373493</v>
      </c>
      <c r="L256" s="138">
        <f>การคำนวณตะกอน!F32</f>
        <v>192.70659083303332</v>
      </c>
      <c r="M256" s="19"/>
      <c r="N256" s="19"/>
    </row>
    <row r="257" spans="1:14" ht="24">
      <c r="A257" s="14"/>
      <c r="B257" s="13">
        <v>10</v>
      </c>
      <c r="C257" s="92">
        <v>21021</v>
      </c>
      <c r="D257" s="18">
        <v>194.37</v>
      </c>
      <c r="E257" s="18">
        <v>243.576</v>
      </c>
      <c r="F257" s="63">
        <f t="shared" si="34"/>
        <v>21.0449664</v>
      </c>
      <c r="G257" s="18">
        <f t="shared" si="32"/>
        <v>1402.8602504310668</v>
      </c>
      <c r="H257" s="63">
        <f t="shared" si="33"/>
        <v>29523.146834217387</v>
      </c>
      <c r="I257" s="13" t="s">
        <v>93</v>
      </c>
      <c r="J257" s="138">
        <f>การคำนวณตะกอน!F33</f>
        <v>1264.5902055316074</v>
      </c>
      <c r="K257" s="138">
        <f>การคำนวณตะกอน!F34</f>
        <v>974.8694056190477</v>
      </c>
      <c r="L257" s="138">
        <f>การคำนวณตะกอน!F35</f>
        <v>1969.1211401425455</v>
      </c>
      <c r="M257" s="19"/>
      <c r="N257" s="19"/>
    </row>
    <row r="258" spans="1:14" ht="24">
      <c r="A258" s="14"/>
      <c r="B258" s="13">
        <v>11</v>
      </c>
      <c r="C258" s="92">
        <v>21029</v>
      </c>
      <c r="D258" s="18">
        <v>195.46</v>
      </c>
      <c r="E258" s="18">
        <v>374.97</v>
      </c>
      <c r="F258" s="63">
        <f t="shared" si="34"/>
        <v>32.397408000000006</v>
      </c>
      <c r="G258" s="18">
        <f t="shared" si="32"/>
        <v>730.6877254009336</v>
      </c>
      <c r="H258" s="63">
        <f t="shared" si="33"/>
        <v>23672.388360406014</v>
      </c>
      <c r="I258" s="13" t="s">
        <v>94</v>
      </c>
      <c r="J258" s="138">
        <f>การคำนวณตะกอน!F36</f>
        <v>740.6099140469066</v>
      </c>
      <c r="K258" s="138">
        <f>การคำนวณตะกอน!F37</f>
        <v>732.8467153284707</v>
      </c>
      <c r="L258" s="138">
        <f>การคำนวณตะกอน!F38</f>
        <v>718.6065468274231</v>
      </c>
      <c r="M258" s="19"/>
      <c r="N258" s="19"/>
    </row>
    <row r="259" spans="1:14" ht="24">
      <c r="A259" s="14"/>
      <c r="B259" s="13">
        <v>12</v>
      </c>
      <c r="C259" s="92">
        <v>21045</v>
      </c>
      <c r="D259" s="18">
        <v>193.27</v>
      </c>
      <c r="E259" s="18">
        <v>110.767</v>
      </c>
      <c r="F259" s="63">
        <f t="shared" si="34"/>
        <v>9.570268800000001</v>
      </c>
      <c r="G259" s="18">
        <f t="shared" si="32"/>
        <v>67.27344972936868</v>
      </c>
      <c r="H259" s="63">
        <f t="shared" si="33"/>
        <v>643.8249970133455</v>
      </c>
      <c r="I259" s="13" t="s">
        <v>95</v>
      </c>
      <c r="J259" s="138">
        <f>การคำนวณตะกอน!F39</f>
        <v>69.84512602490037</v>
      </c>
      <c r="K259" s="138">
        <f>การคำนวณตะกอน!F40</f>
        <v>65.67910048188381</v>
      </c>
      <c r="L259" s="138">
        <f>การคำนวณตะกอน!F41</f>
        <v>66.29612268132188</v>
      </c>
      <c r="M259" s="19"/>
      <c r="N259" s="19"/>
    </row>
    <row r="260" spans="1:14" ht="24">
      <c r="A260" s="14"/>
      <c r="B260" s="13">
        <v>13</v>
      </c>
      <c r="C260" s="92">
        <v>21051</v>
      </c>
      <c r="D260" s="18">
        <v>195.7</v>
      </c>
      <c r="E260" s="18">
        <v>417.692</v>
      </c>
      <c r="F260" s="63">
        <f t="shared" si="34"/>
        <v>36.088588800000004</v>
      </c>
      <c r="G260" s="18">
        <f t="shared" si="32"/>
        <v>646.0699459907861</v>
      </c>
      <c r="H260" s="63">
        <f t="shared" si="33"/>
        <v>23315.752616899692</v>
      </c>
      <c r="I260" s="13" t="s">
        <v>96</v>
      </c>
      <c r="J260" s="138">
        <f>การคำนวณตะกอน!F42</f>
        <v>641.0439756882294</v>
      </c>
      <c r="K260" s="138">
        <f>การคำนวณตะกอน!F43</f>
        <v>645.1124976365787</v>
      </c>
      <c r="L260" s="138">
        <f>การคำนวณตะกอน!F44</f>
        <v>652.0533646475504</v>
      </c>
      <c r="M260" s="19"/>
      <c r="N260" s="19"/>
    </row>
    <row r="261" spans="1:14" ht="24">
      <c r="A261" s="14"/>
      <c r="B261" s="13">
        <v>14</v>
      </c>
      <c r="C261" s="92">
        <v>21057</v>
      </c>
      <c r="D261" s="18">
        <v>194.14</v>
      </c>
      <c r="E261" s="18">
        <v>214.217</v>
      </c>
      <c r="F261" s="63">
        <f t="shared" si="34"/>
        <v>18.508348800000004</v>
      </c>
      <c r="G261" s="18">
        <f t="shared" si="32"/>
        <v>329.17827573612647</v>
      </c>
      <c r="H261" s="63">
        <f t="shared" si="33"/>
        <v>6092.546344706807</v>
      </c>
      <c r="I261" s="13" t="s">
        <v>97</v>
      </c>
      <c r="J261" s="138">
        <f>การคำนวณตะกอน!F45</f>
        <v>331.76849775785854</v>
      </c>
      <c r="K261" s="138">
        <f>การคำนวณตะกอน!F46</f>
        <v>323.1259968101909</v>
      </c>
      <c r="L261" s="138">
        <f>การคำนวณตะกอน!F47</f>
        <v>332.64033264033003</v>
      </c>
      <c r="M261" s="19"/>
      <c r="N261" s="19"/>
    </row>
    <row r="262" spans="1:14" ht="24">
      <c r="A262" s="14"/>
      <c r="B262" s="13">
        <v>15</v>
      </c>
      <c r="C262" s="92">
        <v>21071</v>
      </c>
      <c r="D262" s="18">
        <v>195.3</v>
      </c>
      <c r="E262" s="18">
        <v>383.644</v>
      </c>
      <c r="F262" s="63">
        <f t="shared" si="34"/>
        <v>33.1468416</v>
      </c>
      <c r="G262" s="18">
        <f aca="true" t="shared" si="35" ref="G262:G269">+AVERAGE(J262:L262)</f>
        <v>2058.8648543394024</v>
      </c>
      <c r="H262" s="63">
        <f aca="true" t="shared" si="36" ref="H262:H269">G262*F262</f>
        <v>68244.86720259525</v>
      </c>
      <c r="I262" s="13" t="s">
        <v>98</v>
      </c>
      <c r="J262" s="138">
        <f>การคำนวณตะกอน!F48</f>
        <v>2065.9320017532004</v>
      </c>
      <c r="K262" s="138">
        <f>การคำนวณตะกอน!F49</f>
        <v>2035.3673027189725</v>
      </c>
      <c r="L262" s="138">
        <f>การคำนวณตะกอน!F50</f>
        <v>2075.295258546033</v>
      </c>
      <c r="M262" s="19"/>
      <c r="N262" s="19"/>
    </row>
    <row r="263" spans="1:14" ht="24">
      <c r="A263" s="14"/>
      <c r="B263" s="13">
        <v>16</v>
      </c>
      <c r="C263" s="92">
        <v>21080</v>
      </c>
      <c r="D263" s="18">
        <v>193.73</v>
      </c>
      <c r="E263" s="18">
        <v>198.011</v>
      </c>
      <c r="F263" s="63">
        <f t="shared" si="34"/>
        <v>17.1081504</v>
      </c>
      <c r="G263" s="18">
        <f t="shared" si="35"/>
        <v>530.1960889927839</v>
      </c>
      <c r="H263" s="63">
        <f t="shared" si="36"/>
        <v>9070.674431980331</v>
      </c>
      <c r="I263" s="13" t="s">
        <v>99</v>
      </c>
      <c r="J263" s="138">
        <f>การคำนวณตะกอน!F51</f>
        <v>527.9750977731692</v>
      </c>
      <c r="K263" s="138">
        <f>การคำนวณตะกอน!F52</f>
        <v>551.702934444723</v>
      </c>
      <c r="L263" s="138">
        <f>การคำนวณตะกอน!F53</f>
        <v>510.91023476045933</v>
      </c>
      <c r="M263" s="19"/>
      <c r="N263" s="19"/>
    </row>
    <row r="264" spans="1:14" ht="24">
      <c r="A264" s="14"/>
      <c r="B264" s="13">
        <v>17</v>
      </c>
      <c r="C264" s="92">
        <v>21085</v>
      </c>
      <c r="D264" s="18">
        <v>193.92</v>
      </c>
      <c r="E264" s="18">
        <v>189.86</v>
      </c>
      <c r="F264" s="63">
        <f t="shared" si="34"/>
        <v>16.403904</v>
      </c>
      <c r="G264" s="18">
        <f t="shared" si="35"/>
        <v>242.1918849202418</v>
      </c>
      <c r="H264" s="63">
        <f t="shared" si="36"/>
        <v>3972.892429810694</v>
      </c>
      <c r="I264" s="13" t="s">
        <v>100</v>
      </c>
      <c r="J264" s="138">
        <f>การคำนวณตะกอน!F54</f>
        <v>257.4965004052312</v>
      </c>
      <c r="K264" s="138">
        <f>การคำนวณตะกอน!F55</f>
        <v>239.6368498838805</v>
      </c>
      <c r="L264" s="138">
        <f>การคำนวณตะกอน!F56</f>
        <v>229.4423044716136</v>
      </c>
      <c r="M264" s="19"/>
      <c r="N264" s="19"/>
    </row>
    <row r="265" spans="1:14" ht="24">
      <c r="A265" s="14"/>
      <c r="B265" s="13">
        <v>18</v>
      </c>
      <c r="C265" s="92">
        <v>21100</v>
      </c>
      <c r="D265" s="18">
        <v>193.26</v>
      </c>
      <c r="E265" s="18">
        <v>114.998</v>
      </c>
      <c r="F265" s="63">
        <f t="shared" si="34"/>
        <v>9.9358272</v>
      </c>
      <c r="G265" s="18">
        <f t="shared" si="35"/>
        <v>25.222091848188843</v>
      </c>
      <c r="H265" s="63">
        <f t="shared" si="36"/>
        <v>250.602346226133</v>
      </c>
      <c r="I265" s="13" t="s">
        <v>101</v>
      </c>
      <c r="J265" s="138">
        <f>การคำนวณตะกอน!F57</f>
        <v>18.872627568299013</v>
      </c>
      <c r="K265" s="138">
        <f>การคำนวณตะกอน!F58</f>
        <v>32.493907392403635</v>
      </c>
      <c r="L265" s="138">
        <f>การคำนวณตะกอน!F59</f>
        <v>24.299740583863887</v>
      </c>
      <c r="M265" s="19"/>
      <c r="N265" s="19"/>
    </row>
    <row r="266" spans="1:14" ht="24">
      <c r="A266" s="14"/>
      <c r="B266" s="13">
        <v>19</v>
      </c>
      <c r="C266" s="92">
        <v>21106</v>
      </c>
      <c r="D266" s="18">
        <v>193.17</v>
      </c>
      <c r="E266" s="18">
        <v>108.405</v>
      </c>
      <c r="F266" s="63">
        <f t="shared" si="34"/>
        <v>9.366192</v>
      </c>
      <c r="G266" s="18">
        <f t="shared" si="35"/>
        <v>118.95251220036134</v>
      </c>
      <c r="H266" s="63">
        <f t="shared" si="36"/>
        <v>1114.1320681509267</v>
      </c>
      <c r="I266" s="13" t="s">
        <v>102</v>
      </c>
      <c r="J266" s="138">
        <f>การคำนวณตะกอน!F60</f>
        <v>137.09474290237856</v>
      </c>
      <c r="K266" s="138">
        <f>การคำนวณตะกอน!F61</f>
        <v>132.6895433268268</v>
      </c>
      <c r="L266" s="138">
        <f>การคำนวณตะกอน!F62</f>
        <v>87.07325037187864</v>
      </c>
      <c r="M266" s="19"/>
      <c r="N266" s="19"/>
    </row>
    <row r="267" spans="1:14" ht="24">
      <c r="A267" s="14"/>
      <c r="B267" s="13">
        <v>20</v>
      </c>
      <c r="C267" s="92">
        <v>21113</v>
      </c>
      <c r="D267" s="18">
        <v>192.83</v>
      </c>
      <c r="E267" s="18">
        <v>76.635</v>
      </c>
      <c r="F267" s="63">
        <f t="shared" si="34"/>
        <v>6.621264000000001</v>
      </c>
      <c r="G267" s="18">
        <f t="shared" si="35"/>
        <v>28.397443386202212</v>
      </c>
      <c r="H267" s="63">
        <f t="shared" si="36"/>
        <v>188.02696958509884</v>
      </c>
      <c r="I267" s="13" t="s">
        <v>103</v>
      </c>
      <c r="J267" s="138">
        <f>การคำนวณตะกอน!F63</f>
        <v>23.622822271063455</v>
      </c>
      <c r="K267" s="138">
        <f>การคำนวณตะกอน!F64</f>
        <v>34.73655248312775</v>
      </c>
      <c r="L267" s="138">
        <f>การคำนวณตะกอน!F65</f>
        <v>26.832955404415426</v>
      </c>
      <c r="M267" s="19"/>
      <c r="N267" s="19"/>
    </row>
    <row r="268" spans="1:14" ht="24">
      <c r="A268" s="14"/>
      <c r="B268" s="13">
        <v>21</v>
      </c>
      <c r="C268" s="92">
        <v>21134</v>
      </c>
      <c r="D268" s="18">
        <v>192.96</v>
      </c>
      <c r="E268" s="18">
        <v>81.573</v>
      </c>
      <c r="F268" s="63">
        <f t="shared" si="34"/>
        <v>7.0479072</v>
      </c>
      <c r="G268" s="18">
        <f t="shared" si="35"/>
        <v>47.382070199222916</v>
      </c>
      <c r="H268" s="63">
        <f t="shared" si="36"/>
        <v>333.9444337080086</v>
      </c>
      <c r="I268" s="13" t="s">
        <v>104</v>
      </c>
      <c r="J268" s="138">
        <f>การคำนวณตะกอน!F66</f>
        <v>50.56707361124757</v>
      </c>
      <c r="K268" s="138">
        <f>การคำนวณตะกอน!F67</f>
        <v>51.37399579357812</v>
      </c>
      <c r="L268" s="138">
        <f>การคำนวณตะกอน!F68</f>
        <v>40.20514119284307</v>
      </c>
      <c r="M268" s="19"/>
      <c r="N268" s="19"/>
    </row>
    <row r="269" spans="1:14" ht="24">
      <c r="A269" s="14"/>
      <c r="B269" s="13">
        <v>22</v>
      </c>
      <c r="C269" s="92">
        <v>21142</v>
      </c>
      <c r="D269" s="18">
        <v>192.65</v>
      </c>
      <c r="E269" s="18">
        <v>57.074</v>
      </c>
      <c r="F269" s="63">
        <f t="shared" si="34"/>
        <v>4.9311936</v>
      </c>
      <c r="G269" s="18">
        <f t="shared" si="35"/>
        <v>41.42055133543698</v>
      </c>
      <c r="H269" s="63">
        <f t="shared" si="36"/>
        <v>204.2527576537783</v>
      </c>
      <c r="I269" s="13" t="s">
        <v>105</v>
      </c>
      <c r="J269" s="138">
        <f>การคำนวณตะกอน!F69</f>
        <v>42.40940592356106</v>
      </c>
      <c r="K269" s="138">
        <f>การคำนวณตะกอน!F70</f>
        <v>40.6386995615989</v>
      </c>
      <c r="L269" s="138">
        <f>การคำนวณตะกอน!F71</f>
        <v>41.21354852115098</v>
      </c>
      <c r="M269" s="19"/>
      <c r="N269" s="19"/>
    </row>
    <row r="270" spans="1:14" ht="24">
      <c r="A270" s="14"/>
      <c r="B270" s="13">
        <v>23</v>
      </c>
      <c r="C270" s="92">
        <v>21148</v>
      </c>
      <c r="D270" s="18">
        <v>192.54</v>
      </c>
      <c r="E270" s="18">
        <v>43.284</v>
      </c>
      <c r="F270" s="63">
        <f t="shared" si="34"/>
        <v>3.7397376</v>
      </c>
      <c r="G270" s="18">
        <f aca="true" t="shared" si="37" ref="G270:G303">+AVERAGE(J270:L270)</f>
        <v>47.653217143573734</v>
      </c>
      <c r="H270" s="63">
        <f aca="true" t="shared" si="38" ref="H270:H303">G270*F270</f>
        <v>178.2105279127873</v>
      </c>
      <c r="I270" s="13" t="s">
        <v>106</v>
      </c>
      <c r="J270" s="138">
        <f>การคำนวณตะกอน!F72</f>
        <v>38.671119704678084</v>
      </c>
      <c r="K270" s="138">
        <f>การคำนวณตะกอน!F73</f>
        <v>56.65722379604781</v>
      </c>
      <c r="L270" s="138">
        <f>การคำนวณตะกอน!F74</f>
        <v>47.63130792999531</v>
      </c>
      <c r="M270" s="19"/>
      <c r="N270" s="19"/>
    </row>
    <row r="271" spans="1:14" ht="24">
      <c r="A271" s="14"/>
      <c r="B271" s="13">
        <v>24</v>
      </c>
      <c r="C271" s="92">
        <v>21156</v>
      </c>
      <c r="D271" s="18">
        <v>192.43</v>
      </c>
      <c r="E271" s="18">
        <v>30.768</v>
      </c>
      <c r="F271" s="63">
        <f t="shared" si="34"/>
        <v>2.6583552000000004</v>
      </c>
      <c r="G271" s="18">
        <f t="shared" si="37"/>
        <v>15.196861477656277</v>
      </c>
      <c r="H271" s="63">
        <f t="shared" si="38"/>
        <v>40.398655732807256</v>
      </c>
      <c r="I271" s="13" t="s">
        <v>81</v>
      </c>
      <c r="J271" s="138">
        <f>การคำนวณตะกอน!F75</f>
        <v>11.338910851628603</v>
      </c>
      <c r="K271" s="138">
        <f>การคำนวณตะกอน!F76</f>
        <v>14.674539673706464</v>
      </c>
      <c r="L271" s="138">
        <f>การคำนวณตะกอน!F77</f>
        <v>19.577133907633765</v>
      </c>
      <c r="M271" s="19"/>
      <c r="N271" s="19"/>
    </row>
    <row r="272" spans="1:14" ht="24">
      <c r="A272" s="14"/>
      <c r="B272" s="13">
        <v>25</v>
      </c>
      <c r="C272" s="92">
        <v>21162</v>
      </c>
      <c r="D272" s="18">
        <v>192.4</v>
      </c>
      <c r="E272" s="18">
        <v>28.067</v>
      </c>
      <c r="F272" s="63">
        <f t="shared" si="34"/>
        <v>2.4249888</v>
      </c>
      <c r="G272" s="18">
        <f t="shared" si="37"/>
        <v>8.776045392374419</v>
      </c>
      <c r="H272" s="63">
        <f t="shared" si="38"/>
        <v>21.281811784799572</v>
      </c>
      <c r="I272" s="13" t="s">
        <v>107</v>
      </c>
      <c r="J272" s="138">
        <f>การคำนวณตะกอน!F78</f>
        <v>10.632288932426961</v>
      </c>
      <c r="K272" s="138">
        <f>การคำนวณตะกอน!F79</f>
        <v>5.028663381249627</v>
      </c>
      <c r="L272" s="138">
        <f>การคำนวณตะกอน!F80</f>
        <v>10.66718386344667</v>
      </c>
      <c r="M272" s="19"/>
      <c r="N272" s="19"/>
    </row>
    <row r="273" spans="1:14" ht="24">
      <c r="A273" s="14"/>
      <c r="B273" s="13">
        <v>26</v>
      </c>
      <c r="C273" s="92">
        <v>21182</v>
      </c>
      <c r="D273" s="18">
        <v>192.35</v>
      </c>
      <c r="E273" s="18">
        <v>21.408</v>
      </c>
      <c r="F273" s="63">
        <f t="shared" si="34"/>
        <v>1.8496512000000003</v>
      </c>
      <c r="G273" s="18">
        <f t="shared" si="37"/>
        <v>6.007312421583991</v>
      </c>
      <c r="H273" s="63">
        <f t="shared" si="38"/>
        <v>11.111432629357736</v>
      </c>
      <c r="I273" s="13" t="s">
        <v>82</v>
      </c>
      <c r="J273" s="138">
        <f>การคำนวณตะกอน!F81</f>
        <v>4.3066322136106905</v>
      </c>
      <c r="K273" s="138">
        <f>การคำนวณตะกอน!F82</f>
        <v>7.27200608204799</v>
      </c>
      <c r="L273" s="138">
        <f>การคำนวณตะกอน!F83</f>
        <v>6.443298969093292</v>
      </c>
      <c r="M273" s="19"/>
      <c r="N273" s="19"/>
    </row>
    <row r="274" spans="1:14" ht="24">
      <c r="A274" s="14"/>
      <c r="B274" s="13">
        <v>27</v>
      </c>
      <c r="C274" s="92">
        <v>21197</v>
      </c>
      <c r="D274" s="18">
        <v>192.72</v>
      </c>
      <c r="E274" s="18">
        <v>53.186</v>
      </c>
      <c r="F274" s="63">
        <f t="shared" si="34"/>
        <v>4.5952704</v>
      </c>
      <c r="G274" s="18">
        <f t="shared" si="37"/>
        <v>71.64649</v>
      </c>
      <c r="H274" s="63">
        <f t="shared" si="38"/>
        <v>329.23499476089603</v>
      </c>
      <c r="I274" s="13" t="s">
        <v>83</v>
      </c>
      <c r="J274" s="138">
        <v>64.92053</v>
      </c>
      <c r="K274" s="138">
        <v>78.89278</v>
      </c>
      <c r="L274" s="138">
        <v>71.12616</v>
      </c>
      <c r="M274" s="19"/>
      <c r="N274" s="19"/>
    </row>
    <row r="275" spans="1:14" ht="24">
      <c r="A275" s="14"/>
      <c r="B275" s="13">
        <v>28</v>
      </c>
      <c r="C275" s="92">
        <v>21204</v>
      </c>
      <c r="D275" s="18">
        <v>192.31</v>
      </c>
      <c r="E275" s="18">
        <v>21.173</v>
      </c>
      <c r="F275" s="63">
        <f t="shared" si="34"/>
        <v>1.8293472</v>
      </c>
      <c r="G275" s="18">
        <f t="shared" si="37"/>
        <v>23.448710000000002</v>
      </c>
      <c r="H275" s="63">
        <f t="shared" si="38"/>
        <v>42.895831982112</v>
      </c>
      <c r="I275" s="13" t="s">
        <v>108</v>
      </c>
      <c r="J275" s="138">
        <v>25.2723</v>
      </c>
      <c r="K275" s="138">
        <v>17.38042</v>
      </c>
      <c r="L275" s="138">
        <v>27.69341</v>
      </c>
      <c r="M275" s="19"/>
      <c r="N275" s="19"/>
    </row>
    <row r="276" spans="1:14" ht="24">
      <c r="A276" s="14"/>
      <c r="B276" s="13">
        <v>29</v>
      </c>
      <c r="C276" s="92">
        <v>21211</v>
      </c>
      <c r="D276" s="18">
        <v>192.03</v>
      </c>
      <c r="E276" s="18">
        <v>14.887</v>
      </c>
      <c r="F276" s="63">
        <f t="shared" si="34"/>
        <v>1.2862368000000002</v>
      </c>
      <c r="G276" s="18">
        <f t="shared" si="37"/>
        <v>29.77027</v>
      </c>
      <c r="H276" s="63">
        <f t="shared" si="38"/>
        <v>38.291616819936</v>
      </c>
      <c r="I276" s="13" t="s">
        <v>109</v>
      </c>
      <c r="J276" s="138">
        <v>25.08159</v>
      </c>
      <c r="K276" s="138">
        <v>34.98678</v>
      </c>
      <c r="L276" s="138">
        <v>29.24244</v>
      </c>
      <c r="M276" s="19"/>
      <c r="N276" s="19"/>
    </row>
    <row r="277" spans="1:14" ht="24">
      <c r="A277" s="14"/>
      <c r="B277" s="13">
        <v>30</v>
      </c>
      <c r="C277" s="92">
        <v>21219</v>
      </c>
      <c r="D277" s="18">
        <v>192.16</v>
      </c>
      <c r="E277" s="18">
        <v>10.187</v>
      </c>
      <c r="F277" s="63">
        <f aca="true" t="shared" si="39" ref="F277:F340">E277*0.0864</f>
        <v>0.8801568</v>
      </c>
      <c r="G277" s="18">
        <f t="shared" si="37"/>
        <v>21.58162</v>
      </c>
      <c r="H277" s="63">
        <f t="shared" si="38"/>
        <v>18.995209598016</v>
      </c>
      <c r="I277" s="13" t="s">
        <v>110</v>
      </c>
      <c r="J277" s="138">
        <v>27.38966</v>
      </c>
      <c r="K277" s="138">
        <v>19.98307</v>
      </c>
      <c r="L277" s="138">
        <v>17.37213</v>
      </c>
      <c r="M277" s="19"/>
      <c r="N277" s="19"/>
    </row>
    <row r="278" spans="1:14" ht="24">
      <c r="A278" s="14"/>
      <c r="B278" s="13">
        <v>31</v>
      </c>
      <c r="C278" s="92">
        <v>21225</v>
      </c>
      <c r="D278" s="18">
        <v>192.15</v>
      </c>
      <c r="E278" s="18">
        <v>10.523</v>
      </c>
      <c r="F278" s="63">
        <f t="shared" si="39"/>
        <v>0.9091872</v>
      </c>
      <c r="G278" s="18">
        <f t="shared" si="37"/>
        <v>20.983033333333335</v>
      </c>
      <c r="H278" s="63">
        <f t="shared" si="38"/>
        <v>19.07750532384</v>
      </c>
      <c r="I278" s="13" t="s">
        <v>111</v>
      </c>
      <c r="J278" s="138">
        <v>26.67304</v>
      </c>
      <c r="K278" s="138">
        <v>7.9814</v>
      </c>
      <c r="L278" s="138">
        <v>28.29466</v>
      </c>
      <c r="M278" s="19"/>
      <c r="N278" s="19"/>
    </row>
    <row r="279" spans="1:14" ht="24">
      <c r="A279" s="14"/>
      <c r="B279" s="13">
        <v>32</v>
      </c>
      <c r="C279" s="92">
        <v>21232</v>
      </c>
      <c r="D279" s="18">
        <v>192.13</v>
      </c>
      <c r="E279" s="18">
        <v>10.107</v>
      </c>
      <c r="F279" s="63">
        <f t="shared" si="39"/>
        <v>0.8732447999999999</v>
      </c>
      <c r="G279" s="18">
        <f t="shared" si="37"/>
        <v>12.294760000000002</v>
      </c>
      <c r="H279" s="63">
        <f t="shared" si="38"/>
        <v>10.736335237248001</v>
      </c>
      <c r="I279" s="13" t="s">
        <v>112</v>
      </c>
      <c r="J279" s="138">
        <v>4.28816</v>
      </c>
      <c r="K279" s="138">
        <v>10.43686</v>
      </c>
      <c r="L279" s="138">
        <v>22.15926</v>
      </c>
      <c r="M279" s="19"/>
      <c r="N279" s="19"/>
    </row>
    <row r="280" spans="1:14" ht="24">
      <c r="A280" s="14"/>
      <c r="B280" s="13">
        <v>33</v>
      </c>
      <c r="C280" s="92">
        <v>21249</v>
      </c>
      <c r="D280" s="18">
        <v>192.05</v>
      </c>
      <c r="E280" s="18">
        <v>7.357</v>
      </c>
      <c r="F280" s="63">
        <f t="shared" si="39"/>
        <v>0.6356448</v>
      </c>
      <c r="G280" s="18">
        <f t="shared" si="37"/>
        <v>13.560843333333333</v>
      </c>
      <c r="H280" s="63">
        <f t="shared" si="38"/>
        <v>8.619879548447999</v>
      </c>
      <c r="I280" s="13" t="s">
        <v>119</v>
      </c>
      <c r="J280" s="138">
        <v>12.87374</v>
      </c>
      <c r="K280" s="138">
        <v>25.15436</v>
      </c>
      <c r="L280" s="138">
        <v>2.65443</v>
      </c>
      <c r="M280" s="19"/>
      <c r="N280" s="19"/>
    </row>
    <row r="281" spans="1:14" ht="24">
      <c r="A281" s="14"/>
      <c r="B281" s="13">
        <v>34</v>
      </c>
      <c r="C281" s="92">
        <v>21253</v>
      </c>
      <c r="D281" s="18">
        <v>192.02</v>
      </c>
      <c r="E281" s="18">
        <v>6.62</v>
      </c>
      <c r="F281" s="63">
        <f t="shared" si="39"/>
        <v>0.571968</v>
      </c>
      <c r="G281" s="18">
        <f t="shared" si="37"/>
        <v>18.709226666666666</v>
      </c>
      <c r="H281" s="63">
        <f t="shared" si="38"/>
        <v>10.70107895808</v>
      </c>
      <c r="I281" s="13" t="s">
        <v>120</v>
      </c>
      <c r="J281" s="138">
        <v>16.30052</v>
      </c>
      <c r="K281" s="138">
        <v>17.7291</v>
      </c>
      <c r="L281" s="138">
        <v>22.09806</v>
      </c>
      <c r="M281" s="19"/>
      <c r="N281" s="19"/>
    </row>
    <row r="282" spans="1:14" ht="24">
      <c r="A282" s="14"/>
      <c r="B282" s="13">
        <v>35</v>
      </c>
      <c r="C282" s="92">
        <v>21267</v>
      </c>
      <c r="D282" s="18">
        <v>192</v>
      </c>
      <c r="E282" s="18">
        <v>6.085</v>
      </c>
      <c r="F282" s="63">
        <f t="shared" si="39"/>
        <v>0.525744</v>
      </c>
      <c r="G282" s="18">
        <f t="shared" si="37"/>
        <v>8.38377</v>
      </c>
      <c r="H282" s="63">
        <f t="shared" si="38"/>
        <v>4.40771677488</v>
      </c>
      <c r="I282" s="13" t="s">
        <v>121</v>
      </c>
      <c r="J282" s="172">
        <v>3.75747</v>
      </c>
      <c r="K282" s="172">
        <v>14.0839</v>
      </c>
      <c r="L282" s="172">
        <v>7.30994</v>
      </c>
      <c r="M282" s="19"/>
      <c r="N282" s="19"/>
    </row>
    <row r="283" spans="2:14" s="118" customFormat="1" ht="24">
      <c r="B283" s="173">
        <v>1</v>
      </c>
      <c r="C283" s="119">
        <v>21277</v>
      </c>
      <c r="D283" s="120">
        <v>192.03</v>
      </c>
      <c r="E283" s="120">
        <v>7.319</v>
      </c>
      <c r="F283" s="121">
        <f t="shared" si="39"/>
        <v>0.6323616000000001</v>
      </c>
      <c r="G283" s="120">
        <f t="shared" si="37"/>
        <v>12.783546666666666</v>
      </c>
      <c r="H283" s="121">
        <f t="shared" si="38"/>
        <v>8.083824023808</v>
      </c>
      <c r="I283" s="174" t="s">
        <v>84</v>
      </c>
      <c r="J283" s="120">
        <v>11.21947</v>
      </c>
      <c r="K283" s="120">
        <v>1.48252</v>
      </c>
      <c r="L283" s="120">
        <v>25.64865</v>
      </c>
      <c r="M283" s="122"/>
      <c r="N283" s="122"/>
    </row>
    <row r="284" spans="1:14" ht="24">
      <c r="A284" s="14"/>
      <c r="B284" s="13">
        <v>2</v>
      </c>
      <c r="C284" s="92">
        <v>21304</v>
      </c>
      <c r="D284" s="18">
        <v>192.21</v>
      </c>
      <c r="E284" s="18">
        <v>14.018</v>
      </c>
      <c r="F284" s="63">
        <f t="shared" si="39"/>
        <v>1.2111552</v>
      </c>
      <c r="G284" s="18">
        <f t="shared" si="37"/>
        <v>9.072846666666667</v>
      </c>
      <c r="H284" s="63">
        <f t="shared" si="38"/>
        <v>10.988625419136001</v>
      </c>
      <c r="I284" s="175" t="s">
        <v>85</v>
      </c>
      <c r="J284" s="18">
        <v>2.77739</v>
      </c>
      <c r="K284" s="18">
        <v>8.76458</v>
      </c>
      <c r="L284" s="18">
        <v>15.67657</v>
      </c>
      <c r="M284" s="19"/>
      <c r="N284" s="19"/>
    </row>
    <row r="285" spans="1:14" ht="24">
      <c r="A285" s="14"/>
      <c r="B285" s="13">
        <v>3</v>
      </c>
      <c r="C285" s="92">
        <v>21311</v>
      </c>
      <c r="D285" s="18">
        <v>192.07</v>
      </c>
      <c r="E285" s="18">
        <v>9.535</v>
      </c>
      <c r="F285" s="63">
        <f t="shared" si="39"/>
        <v>0.823824</v>
      </c>
      <c r="G285" s="18">
        <f t="shared" si="37"/>
        <v>42.936350000000004</v>
      </c>
      <c r="H285" s="63">
        <f t="shared" si="38"/>
        <v>35.371995602400006</v>
      </c>
      <c r="I285" s="175" t="s">
        <v>86</v>
      </c>
      <c r="J285" s="18">
        <v>43.76443</v>
      </c>
      <c r="K285" s="18">
        <v>47.03957</v>
      </c>
      <c r="L285" s="18">
        <v>38.00505</v>
      </c>
      <c r="M285" s="19"/>
      <c r="N285" s="19"/>
    </row>
    <row r="286" spans="1:14" ht="24">
      <c r="A286" s="14"/>
      <c r="B286" s="13">
        <v>4</v>
      </c>
      <c r="C286" s="92">
        <v>21316</v>
      </c>
      <c r="D286" s="18">
        <v>192.23</v>
      </c>
      <c r="E286" s="18">
        <v>14.951</v>
      </c>
      <c r="F286" s="63">
        <f t="shared" si="39"/>
        <v>1.2917664000000002</v>
      </c>
      <c r="G286" s="18">
        <f t="shared" si="37"/>
        <v>3.7496566666666666</v>
      </c>
      <c r="H286" s="63">
        <f t="shared" si="38"/>
        <v>4.8436804935360005</v>
      </c>
      <c r="I286" s="175" t="s">
        <v>87</v>
      </c>
      <c r="J286" s="18">
        <v>3.47142</v>
      </c>
      <c r="K286" s="18">
        <v>5.57629</v>
      </c>
      <c r="L286" s="18">
        <v>2.20126</v>
      </c>
      <c r="M286" s="19"/>
      <c r="N286" s="19"/>
    </row>
    <row r="287" spans="1:14" ht="24">
      <c r="A287" s="14"/>
      <c r="B287" s="13">
        <v>5</v>
      </c>
      <c r="C287" s="92">
        <v>21330</v>
      </c>
      <c r="D287" s="18">
        <v>192.14</v>
      </c>
      <c r="E287" s="18">
        <v>13.08</v>
      </c>
      <c r="F287" s="63">
        <f t="shared" si="39"/>
        <v>1.130112</v>
      </c>
      <c r="G287" s="18">
        <f t="shared" si="37"/>
        <v>40.598009999999995</v>
      </c>
      <c r="H287" s="63">
        <f t="shared" si="38"/>
        <v>45.88029827712</v>
      </c>
      <c r="I287" s="175" t="s">
        <v>88</v>
      </c>
      <c r="J287" s="18">
        <v>42.24894</v>
      </c>
      <c r="K287" s="18">
        <v>40.67053</v>
      </c>
      <c r="L287" s="18">
        <v>38.87456</v>
      </c>
      <c r="M287" s="19"/>
      <c r="N287" s="19"/>
    </row>
    <row r="288" spans="1:14" ht="24">
      <c r="A288" s="14"/>
      <c r="B288" s="13">
        <v>6</v>
      </c>
      <c r="C288" s="92">
        <v>21338</v>
      </c>
      <c r="D288" s="18">
        <v>192.14</v>
      </c>
      <c r="E288" s="18">
        <v>14.767</v>
      </c>
      <c r="F288" s="63">
        <f t="shared" si="39"/>
        <v>1.2758688</v>
      </c>
      <c r="G288" s="18">
        <f t="shared" si="37"/>
        <v>48.888223333333336</v>
      </c>
      <c r="H288" s="63">
        <f t="shared" si="38"/>
        <v>62.37495883843201</v>
      </c>
      <c r="I288" s="175" t="s">
        <v>89</v>
      </c>
      <c r="J288" s="18">
        <v>37.45318</v>
      </c>
      <c r="K288" s="18">
        <v>53.50118</v>
      </c>
      <c r="L288" s="18">
        <v>55.71031</v>
      </c>
      <c r="M288" s="19"/>
      <c r="N288" s="19"/>
    </row>
    <row r="289" spans="1:14" ht="24">
      <c r="A289" s="14"/>
      <c r="B289" s="13">
        <v>7</v>
      </c>
      <c r="C289" s="92">
        <v>21344</v>
      </c>
      <c r="D289" s="18">
        <v>192.11</v>
      </c>
      <c r="E289" s="18">
        <v>10.544</v>
      </c>
      <c r="F289" s="63">
        <f t="shared" si="39"/>
        <v>0.9110016000000001</v>
      </c>
      <c r="G289" s="18">
        <f t="shared" si="37"/>
        <v>109.77907333333333</v>
      </c>
      <c r="H289" s="63">
        <f t="shared" si="38"/>
        <v>100.008911453184</v>
      </c>
      <c r="I289" s="175" t="s">
        <v>90</v>
      </c>
      <c r="J289" s="18">
        <v>115.9808</v>
      </c>
      <c r="K289" s="18">
        <v>98.6536</v>
      </c>
      <c r="L289" s="18">
        <v>114.70282</v>
      </c>
      <c r="M289" s="19"/>
      <c r="N289" s="19"/>
    </row>
    <row r="290" spans="1:14" ht="24">
      <c r="A290" s="14"/>
      <c r="B290" s="13">
        <v>8</v>
      </c>
      <c r="C290" s="92">
        <v>21358</v>
      </c>
      <c r="D290" s="18">
        <v>192.3</v>
      </c>
      <c r="E290" s="18">
        <v>18.452</v>
      </c>
      <c r="F290" s="63">
        <f t="shared" si="39"/>
        <v>1.5942528000000002</v>
      </c>
      <c r="G290" s="18">
        <f t="shared" si="37"/>
        <v>373.8246</v>
      </c>
      <c r="H290" s="63">
        <f t="shared" si="38"/>
        <v>595.97091525888</v>
      </c>
      <c r="I290" s="175" t="s">
        <v>91</v>
      </c>
      <c r="J290" s="18">
        <v>415.58734</v>
      </c>
      <c r="K290" s="18">
        <v>373.66802</v>
      </c>
      <c r="L290" s="18">
        <v>332.21844</v>
      </c>
      <c r="M290" s="19"/>
      <c r="N290" s="19"/>
    </row>
    <row r="291" spans="1:14" ht="24">
      <c r="A291" s="14"/>
      <c r="B291" s="13">
        <v>9</v>
      </c>
      <c r="C291" s="92">
        <v>21375</v>
      </c>
      <c r="D291" s="18">
        <v>193.5</v>
      </c>
      <c r="E291" s="18">
        <v>124.627</v>
      </c>
      <c r="F291" s="63">
        <f t="shared" si="39"/>
        <v>10.7677728</v>
      </c>
      <c r="G291" s="18">
        <f t="shared" si="37"/>
        <v>169.81680333333335</v>
      </c>
      <c r="H291" s="63">
        <f t="shared" si="38"/>
        <v>1828.548755915616</v>
      </c>
      <c r="I291" s="175" t="s">
        <v>92</v>
      </c>
      <c r="J291" s="18">
        <v>165.68897</v>
      </c>
      <c r="K291" s="18">
        <v>166.50886</v>
      </c>
      <c r="L291" s="18">
        <v>177.25258</v>
      </c>
      <c r="M291" s="19"/>
      <c r="N291" s="19"/>
    </row>
    <row r="292" spans="1:14" ht="24">
      <c r="A292" s="14"/>
      <c r="B292" s="13">
        <v>10</v>
      </c>
      <c r="C292" s="92">
        <v>21381</v>
      </c>
      <c r="D292" s="18">
        <v>192.65</v>
      </c>
      <c r="E292" s="18">
        <v>22.381</v>
      </c>
      <c r="F292" s="63">
        <f t="shared" si="39"/>
        <v>1.9337184</v>
      </c>
      <c r="G292" s="18">
        <f t="shared" si="37"/>
        <v>561.9113600000001</v>
      </c>
      <c r="H292" s="63">
        <f t="shared" si="38"/>
        <v>1086.5783360010241</v>
      </c>
      <c r="I292" s="175" t="s">
        <v>93</v>
      </c>
      <c r="J292" s="18">
        <v>556.1614</v>
      </c>
      <c r="K292" s="18">
        <v>566.37773</v>
      </c>
      <c r="L292" s="18">
        <v>563.19495</v>
      </c>
      <c r="M292" s="19"/>
      <c r="N292" s="19"/>
    </row>
    <row r="293" spans="1:14" ht="24">
      <c r="A293" s="14"/>
      <c r="B293" s="13">
        <v>11</v>
      </c>
      <c r="C293" s="92">
        <v>21395</v>
      </c>
      <c r="D293" s="18">
        <v>192.54</v>
      </c>
      <c r="E293" s="18">
        <v>183.253</v>
      </c>
      <c r="F293" s="63">
        <f t="shared" si="39"/>
        <v>15.8330592</v>
      </c>
      <c r="G293" s="18">
        <f t="shared" si="37"/>
        <v>286.0133333333334</v>
      </c>
      <c r="H293" s="63">
        <f t="shared" si="38"/>
        <v>4528.466038656001</v>
      </c>
      <c r="I293" s="175" t="s">
        <v>94</v>
      </c>
      <c r="J293" s="18">
        <v>288.16171</v>
      </c>
      <c r="K293" s="18">
        <v>291.04612</v>
      </c>
      <c r="L293" s="18">
        <v>278.83217</v>
      </c>
      <c r="M293" s="19"/>
      <c r="N293" s="19"/>
    </row>
    <row r="294" spans="1:14" ht="24">
      <c r="A294" s="14"/>
      <c r="B294" s="13">
        <v>12</v>
      </c>
      <c r="C294" s="92">
        <v>21401</v>
      </c>
      <c r="D294" s="18">
        <v>196.68</v>
      </c>
      <c r="E294" s="18">
        <v>593.326</v>
      </c>
      <c r="F294" s="63">
        <f t="shared" si="39"/>
        <v>51.2633664</v>
      </c>
      <c r="G294" s="18">
        <f t="shared" si="37"/>
        <v>704.4375266666666</v>
      </c>
      <c r="H294" s="63">
        <f t="shared" si="38"/>
        <v>36111.8390354231</v>
      </c>
      <c r="I294" s="175" t="s">
        <v>95</v>
      </c>
      <c r="J294" s="18">
        <v>701.6108</v>
      </c>
      <c r="K294" s="18">
        <v>710.72359</v>
      </c>
      <c r="L294" s="18">
        <v>700.97819</v>
      </c>
      <c r="M294" s="19"/>
      <c r="N294" s="19"/>
    </row>
    <row r="295" spans="1:14" ht="24">
      <c r="A295" s="14"/>
      <c r="B295" s="13">
        <v>13</v>
      </c>
      <c r="C295" s="92">
        <v>21415</v>
      </c>
      <c r="D295" s="18">
        <v>194.9</v>
      </c>
      <c r="E295" s="18">
        <v>305.042</v>
      </c>
      <c r="F295" s="63">
        <f t="shared" si="39"/>
        <v>26.355628799999998</v>
      </c>
      <c r="G295" s="18">
        <f t="shared" si="37"/>
        <v>418.5993166666667</v>
      </c>
      <c r="H295" s="63">
        <f t="shared" si="38"/>
        <v>11032.448206000321</v>
      </c>
      <c r="I295" s="175" t="s">
        <v>96</v>
      </c>
      <c r="J295" s="18">
        <v>439.12238</v>
      </c>
      <c r="K295" s="18">
        <v>410.31274</v>
      </c>
      <c r="L295" s="18">
        <v>406.36283</v>
      </c>
      <c r="M295" s="19"/>
      <c r="N295" s="19"/>
    </row>
    <row r="296" spans="1:14" ht="24">
      <c r="A296" s="14"/>
      <c r="B296" s="13">
        <v>14</v>
      </c>
      <c r="C296" s="92">
        <v>21421</v>
      </c>
      <c r="D296" s="18">
        <v>193.82</v>
      </c>
      <c r="E296" s="18">
        <v>163.643</v>
      </c>
      <c r="F296" s="63">
        <f t="shared" si="39"/>
        <v>14.1387552</v>
      </c>
      <c r="G296" s="18">
        <f t="shared" si="37"/>
        <v>198.44413</v>
      </c>
      <c r="H296" s="63">
        <f t="shared" si="38"/>
        <v>2805.752974946976</v>
      </c>
      <c r="I296" s="175" t="s">
        <v>97</v>
      </c>
      <c r="J296" s="18">
        <v>197.95177</v>
      </c>
      <c r="K296" s="18">
        <v>193.41772</v>
      </c>
      <c r="L296" s="18">
        <v>203.9629</v>
      </c>
      <c r="M296" s="19"/>
      <c r="N296" s="19"/>
    </row>
    <row r="297" spans="1:14" ht="24">
      <c r="A297" s="14"/>
      <c r="B297" s="13">
        <v>15</v>
      </c>
      <c r="C297" s="92">
        <v>21432</v>
      </c>
      <c r="D297" s="18">
        <v>195.42</v>
      </c>
      <c r="E297" s="18">
        <v>379.658</v>
      </c>
      <c r="F297" s="63">
        <f t="shared" si="39"/>
        <v>32.8024512</v>
      </c>
      <c r="G297" s="18">
        <f t="shared" si="37"/>
        <v>427.4535</v>
      </c>
      <c r="H297" s="63">
        <f t="shared" si="38"/>
        <v>14021.5225740192</v>
      </c>
      <c r="I297" s="175" t="s">
        <v>98</v>
      </c>
      <c r="J297" s="18">
        <v>413.67741</v>
      </c>
      <c r="K297" s="18">
        <v>404.69229</v>
      </c>
      <c r="L297" s="18">
        <v>463.9908</v>
      </c>
      <c r="M297" s="19"/>
      <c r="N297" s="19"/>
    </row>
    <row r="298" spans="1:14" ht="24">
      <c r="A298" s="14"/>
      <c r="B298" s="13">
        <v>16</v>
      </c>
      <c r="C298" s="92">
        <v>21437</v>
      </c>
      <c r="D298" s="18">
        <v>194.1</v>
      </c>
      <c r="E298" s="18">
        <v>198.449</v>
      </c>
      <c r="F298" s="63">
        <f t="shared" si="39"/>
        <v>17.1459936</v>
      </c>
      <c r="G298" s="18">
        <f t="shared" si="37"/>
        <v>82.94074333333333</v>
      </c>
      <c r="H298" s="63">
        <f t="shared" si="38"/>
        <v>1422.101454372576</v>
      </c>
      <c r="I298" s="175" t="s">
        <v>99</v>
      </c>
      <c r="J298" s="18">
        <v>91.34804</v>
      </c>
      <c r="K298" s="18">
        <v>75.67534</v>
      </c>
      <c r="L298" s="18">
        <v>81.79885</v>
      </c>
      <c r="M298" s="19"/>
      <c r="N298" s="19"/>
    </row>
    <row r="299" spans="1:14" ht="24">
      <c r="A299" s="14"/>
      <c r="B299" s="13">
        <v>17</v>
      </c>
      <c r="C299" s="92">
        <v>21450</v>
      </c>
      <c r="D299" s="18">
        <v>193.25</v>
      </c>
      <c r="E299" s="18">
        <v>98.796</v>
      </c>
      <c r="F299" s="63">
        <f t="shared" si="39"/>
        <v>8.5359744</v>
      </c>
      <c r="G299" s="18">
        <f t="shared" si="37"/>
        <v>186.91746</v>
      </c>
      <c r="H299" s="63">
        <f t="shared" si="38"/>
        <v>1595.522653473024</v>
      </c>
      <c r="I299" s="175" t="s">
        <v>100</v>
      </c>
      <c r="J299" s="18">
        <v>196.92429</v>
      </c>
      <c r="K299" s="18">
        <v>179.81984</v>
      </c>
      <c r="L299" s="18">
        <v>184.00825</v>
      </c>
      <c r="M299" s="19"/>
      <c r="N299" s="19"/>
    </row>
    <row r="300" spans="1:14" ht="24">
      <c r="A300" s="14"/>
      <c r="B300" s="13">
        <v>18</v>
      </c>
      <c r="C300" s="92">
        <v>21464</v>
      </c>
      <c r="D300" s="18">
        <v>193.43</v>
      </c>
      <c r="E300" s="18">
        <v>122.413</v>
      </c>
      <c r="F300" s="63">
        <f t="shared" si="39"/>
        <v>10.5764832</v>
      </c>
      <c r="G300" s="18">
        <f t="shared" si="37"/>
        <v>432.96199</v>
      </c>
      <c r="H300" s="63">
        <f t="shared" si="38"/>
        <v>4579.215213473568</v>
      </c>
      <c r="I300" s="175" t="s">
        <v>101</v>
      </c>
      <c r="J300" s="18">
        <v>410.07099</v>
      </c>
      <c r="K300" s="18">
        <v>446.11643</v>
      </c>
      <c r="L300" s="18">
        <v>442.69855</v>
      </c>
      <c r="M300" s="19"/>
      <c r="N300" s="19"/>
    </row>
    <row r="301" spans="1:14" ht="24">
      <c r="A301" s="14"/>
      <c r="B301" s="13">
        <v>19</v>
      </c>
      <c r="C301" s="92">
        <v>21470</v>
      </c>
      <c r="D301" s="18">
        <v>192.2</v>
      </c>
      <c r="E301" s="18">
        <v>316.24</v>
      </c>
      <c r="F301" s="63">
        <f t="shared" si="39"/>
        <v>27.323136</v>
      </c>
      <c r="G301" s="18">
        <f t="shared" si="37"/>
        <v>361.2624</v>
      </c>
      <c r="H301" s="63">
        <f t="shared" si="38"/>
        <v>9870.8216868864</v>
      </c>
      <c r="I301" s="175" t="s">
        <v>102</v>
      </c>
      <c r="J301" s="18">
        <v>364.49285</v>
      </c>
      <c r="K301" s="18">
        <v>357.74564</v>
      </c>
      <c r="L301" s="18">
        <v>361.54871</v>
      </c>
      <c r="M301" s="19"/>
      <c r="N301" s="19"/>
    </row>
    <row r="302" spans="1:14" ht="24">
      <c r="A302" s="14"/>
      <c r="B302" s="13">
        <v>20</v>
      </c>
      <c r="C302" s="92">
        <v>21486</v>
      </c>
      <c r="D302" s="18">
        <v>192.85</v>
      </c>
      <c r="E302" s="18">
        <v>50.617</v>
      </c>
      <c r="F302" s="63">
        <f t="shared" si="39"/>
        <v>4.3733088</v>
      </c>
      <c r="G302" s="18">
        <f t="shared" si="37"/>
        <v>82.28253333333333</v>
      </c>
      <c r="H302" s="63">
        <f t="shared" si="38"/>
        <v>359.84692711296003</v>
      </c>
      <c r="I302" s="175" t="s">
        <v>103</v>
      </c>
      <c r="J302" s="18">
        <v>88.83585</v>
      </c>
      <c r="K302" s="18">
        <v>77.12892</v>
      </c>
      <c r="L302" s="18">
        <v>80.88283</v>
      </c>
      <c r="M302" s="19"/>
      <c r="N302" s="19"/>
    </row>
    <row r="303" spans="1:14" ht="24">
      <c r="A303" s="14"/>
      <c r="B303" s="13">
        <v>21</v>
      </c>
      <c r="C303" s="92">
        <v>21492</v>
      </c>
      <c r="D303" s="18">
        <v>192.73</v>
      </c>
      <c r="E303" s="18">
        <v>50.617</v>
      </c>
      <c r="F303" s="63">
        <f t="shared" si="39"/>
        <v>4.3733088</v>
      </c>
      <c r="G303" s="18">
        <f t="shared" si="37"/>
        <v>21.39362</v>
      </c>
      <c r="H303" s="63">
        <f t="shared" si="38"/>
        <v>93.560906609856</v>
      </c>
      <c r="I303" s="175" t="s">
        <v>104</v>
      </c>
      <c r="J303" s="18">
        <v>26.28848</v>
      </c>
      <c r="K303" s="18">
        <v>8.21664</v>
      </c>
      <c r="L303" s="18">
        <v>29.67574</v>
      </c>
      <c r="M303" s="19"/>
      <c r="N303" s="19"/>
    </row>
    <row r="304" spans="1:19" ht="24">
      <c r="A304" s="14"/>
      <c r="B304" s="13">
        <v>22</v>
      </c>
      <c r="C304" s="92">
        <v>21498</v>
      </c>
      <c r="D304" s="18">
        <v>192.59</v>
      </c>
      <c r="E304" s="18">
        <v>44.188</v>
      </c>
      <c r="F304" s="63">
        <f t="shared" si="39"/>
        <v>3.8178432000000004</v>
      </c>
      <c r="I304" s="175" t="s">
        <v>105</v>
      </c>
      <c r="M304" s="19"/>
      <c r="N304" s="18">
        <f>+AVERAGE(Q304:S304)</f>
        <v>0</v>
      </c>
      <c r="O304" s="63">
        <f>N304*F304</f>
        <v>0</v>
      </c>
      <c r="Q304" s="18">
        <v>0</v>
      </c>
      <c r="R304" s="18">
        <v>0</v>
      </c>
      <c r="S304" s="18">
        <v>0</v>
      </c>
    </row>
    <row r="305" spans="1:14" ht="24">
      <c r="A305" s="14"/>
      <c r="B305" s="13">
        <v>23</v>
      </c>
      <c r="C305" s="92">
        <v>21514</v>
      </c>
      <c r="D305" s="18">
        <v>192.45</v>
      </c>
      <c r="E305" s="18">
        <v>29.009</v>
      </c>
      <c r="F305" s="63">
        <f t="shared" si="39"/>
        <v>2.5063776</v>
      </c>
      <c r="G305" s="18">
        <f aca="true" t="shared" si="40" ref="G305:G314">+AVERAGE(J305:L305)</f>
        <v>41.31232666666667</v>
      </c>
      <c r="H305" s="63">
        <f aca="true" t="shared" si="41" ref="H305:H314">G305*F305</f>
        <v>103.54429016121601</v>
      </c>
      <c r="I305" s="175" t="s">
        <v>106</v>
      </c>
      <c r="J305" s="18">
        <v>58.68126</v>
      </c>
      <c r="K305" s="18">
        <v>31.83687</v>
      </c>
      <c r="L305" s="18">
        <v>33.41885</v>
      </c>
      <c r="M305" s="19"/>
      <c r="N305" s="19"/>
    </row>
    <row r="306" spans="1:14" ht="24">
      <c r="A306" s="14"/>
      <c r="B306" s="13">
        <v>24</v>
      </c>
      <c r="C306" s="92">
        <v>21527</v>
      </c>
      <c r="D306" s="18">
        <v>192.63</v>
      </c>
      <c r="E306" s="18">
        <v>46.088</v>
      </c>
      <c r="F306" s="63">
        <f t="shared" si="39"/>
        <v>3.9820032000000003</v>
      </c>
      <c r="G306" s="18">
        <f t="shared" si="40"/>
        <v>74.61836666666666</v>
      </c>
      <c r="H306" s="63">
        <f t="shared" si="41"/>
        <v>297.13057484544</v>
      </c>
      <c r="I306" s="175" t="s">
        <v>81</v>
      </c>
      <c r="J306" s="18">
        <v>89.40831</v>
      </c>
      <c r="K306" s="18">
        <v>68.28756</v>
      </c>
      <c r="L306" s="18">
        <v>66.15923</v>
      </c>
      <c r="N306" s="19"/>
    </row>
    <row r="307" spans="1:14" ht="24">
      <c r="A307" s="14"/>
      <c r="B307" s="13">
        <v>25</v>
      </c>
      <c r="C307" s="92">
        <v>21533</v>
      </c>
      <c r="D307" s="18">
        <v>192.41</v>
      </c>
      <c r="E307" s="18">
        <v>29.714</v>
      </c>
      <c r="F307" s="63">
        <f t="shared" si="39"/>
        <v>2.5672896</v>
      </c>
      <c r="G307" s="18">
        <f t="shared" si="40"/>
        <v>31.914373333333334</v>
      </c>
      <c r="H307" s="63">
        <f t="shared" si="41"/>
        <v>81.933438749184</v>
      </c>
      <c r="I307" s="175" t="s">
        <v>107</v>
      </c>
      <c r="J307" s="18">
        <v>33.33222</v>
      </c>
      <c r="K307" s="18">
        <v>31.09412</v>
      </c>
      <c r="L307" s="18">
        <v>31.31678</v>
      </c>
      <c r="M307" s="19"/>
      <c r="N307" s="19"/>
    </row>
    <row r="308" spans="1:14" ht="24">
      <c r="A308" s="14"/>
      <c r="B308" s="13">
        <v>26</v>
      </c>
      <c r="C308" s="92">
        <v>21554</v>
      </c>
      <c r="D308" s="18">
        <v>192.25</v>
      </c>
      <c r="E308" s="18">
        <v>17.696</v>
      </c>
      <c r="F308" s="63">
        <f t="shared" si="39"/>
        <v>1.5289344000000002</v>
      </c>
      <c r="G308" s="18">
        <f t="shared" si="40"/>
        <v>11.40281</v>
      </c>
      <c r="H308" s="63">
        <f t="shared" si="41"/>
        <v>17.434148465664002</v>
      </c>
      <c r="I308" s="175" t="s">
        <v>82</v>
      </c>
      <c r="J308" s="18">
        <v>5.24256</v>
      </c>
      <c r="K308" s="18">
        <v>13.274</v>
      </c>
      <c r="L308" s="18">
        <v>15.69187</v>
      </c>
      <c r="M308" s="19"/>
      <c r="N308" s="19"/>
    </row>
    <row r="309" spans="1:14" ht="24">
      <c r="A309" s="14"/>
      <c r="B309" s="13">
        <v>27</v>
      </c>
      <c r="C309" s="92">
        <v>21570</v>
      </c>
      <c r="D309" s="18">
        <v>192.15</v>
      </c>
      <c r="E309" s="18">
        <v>14</v>
      </c>
      <c r="F309" s="63">
        <f t="shared" si="39"/>
        <v>1.2096</v>
      </c>
      <c r="G309" s="18">
        <f t="shared" si="40"/>
        <v>6.08261</v>
      </c>
      <c r="H309" s="63">
        <f t="shared" si="41"/>
        <v>7.357525056</v>
      </c>
      <c r="I309" s="175" t="s">
        <v>83</v>
      </c>
      <c r="J309" s="18">
        <v>0.41508</v>
      </c>
      <c r="K309" s="18">
        <v>8.77904</v>
      </c>
      <c r="L309" s="18">
        <v>9.05371</v>
      </c>
      <c r="M309" s="19"/>
      <c r="N309" s="19"/>
    </row>
    <row r="310" spans="1:14" ht="24">
      <c r="A310" s="14"/>
      <c r="B310" s="13">
        <v>28</v>
      </c>
      <c r="C310" s="92">
        <v>21575</v>
      </c>
      <c r="D310" s="18">
        <v>192.15</v>
      </c>
      <c r="E310" s="18">
        <v>14.95</v>
      </c>
      <c r="F310" s="63">
        <f t="shared" si="39"/>
        <v>1.29168</v>
      </c>
      <c r="G310" s="18">
        <f t="shared" si="40"/>
        <v>27.453709999999997</v>
      </c>
      <c r="H310" s="63">
        <f t="shared" si="41"/>
        <v>35.461408132799995</v>
      </c>
      <c r="I310" s="175" t="s">
        <v>108</v>
      </c>
      <c r="J310" s="18">
        <v>52.86092</v>
      </c>
      <c r="K310" s="18">
        <v>16.19054</v>
      </c>
      <c r="L310" s="18">
        <v>13.30967</v>
      </c>
      <c r="M310" s="19"/>
      <c r="N310" s="19"/>
    </row>
    <row r="311" spans="1:14" ht="24">
      <c r="A311" s="14"/>
      <c r="B311" s="13">
        <v>29</v>
      </c>
      <c r="C311" s="92">
        <v>21583</v>
      </c>
      <c r="D311" s="18">
        <v>192.26</v>
      </c>
      <c r="E311" s="18">
        <v>16.99</v>
      </c>
      <c r="F311" s="63">
        <f t="shared" si="39"/>
        <v>1.467936</v>
      </c>
      <c r="G311" s="18">
        <f t="shared" si="40"/>
        <v>23.046533333333333</v>
      </c>
      <c r="H311" s="63">
        <f t="shared" si="41"/>
        <v>33.830835955199994</v>
      </c>
      <c r="I311" s="175" t="s">
        <v>109</v>
      </c>
      <c r="J311" s="18">
        <v>34.17379</v>
      </c>
      <c r="K311" s="18">
        <v>16.52142</v>
      </c>
      <c r="L311" s="18">
        <v>18.44439</v>
      </c>
      <c r="M311" s="19"/>
      <c r="N311" s="19"/>
    </row>
    <row r="312" spans="1:14" ht="24">
      <c r="A312" s="14"/>
      <c r="B312" s="13">
        <v>30</v>
      </c>
      <c r="C312" s="92">
        <v>21596</v>
      </c>
      <c r="D312" s="18">
        <v>192.11</v>
      </c>
      <c r="E312" s="18">
        <v>10.31</v>
      </c>
      <c r="F312" s="63">
        <f t="shared" si="39"/>
        <v>0.8907840000000001</v>
      </c>
      <c r="G312" s="18">
        <f t="shared" si="40"/>
        <v>23.761803333333333</v>
      </c>
      <c r="H312" s="63">
        <f t="shared" si="41"/>
        <v>21.166634220480002</v>
      </c>
      <c r="I312" s="175" t="s">
        <v>110</v>
      </c>
      <c r="J312" s="18">
        <v>21.16694</v>
      </c>
      <c r="K312" s="18">
        <v>31.33472</v>
      </c>
      <c r="L312" s="18">
        <v>18.78375</v>
      </c>
      <c r="M312" s="19"/>
      <c r="N312" s="19"/>
    </row>
    <row r="313" spans="1:14" ht="24">
      <c r="A313" s="14"/>
      <c r="B313" s="13">
        <v>31</v>
      </c>
      <c r="C313" s="92">
        <v>21604</v>
      </c>
      <c r="D313" s="18">
        <v>192.07</v>
      </c>
      <c r="E313" s="18">
        <v>8.69</v>
      </c>
      <c r="F313" s="63">
        <f t="shared" si="39"/>
        <v>0.750816</v>
      </c>
      <c r="G313" s="18">
        <f t="shared" si="40"/>
        <v>11.56331</v>
      </c>
      <c r="H313" s="63">
        <f t="shared" si="41"/>
        <v>8.68191816096</v>
      </c>
      <c r="I313" s="175" t="s">
        <v>111</v>
      </c>
      <c r="J313" s="18">
        <v>8.06907</v>
      </c>
      <c r="K313" s="18">
        <v>6.92704</v>
      </c>
      <c r="L313" s="18">
        <v>19.69382</v>
      </c>
      <c r="M313" s="19"/>
      <c r="N313" s="19"/>
    </row>
    <row r="314" spans="1:14" ht="24">
      <c r="A314" s="14"/>
      <c r="B314" s="13">
        <v>32</v>
      </c>
      <c r="C314" s="92">
        <v>21616</v>
      </c>
      <c r="D314" s="18">
        <v>192.03</v>
      </c>
      <c r="E314" s="18">
        <v>5.55</v>
      </c>
      <c r="F314" s="63">
        <f t="shared" si="39"/>
        <v>0.47952</v>
      </c>
      <c r="G314" s="18">
        <f t="shared" si="40"/>
        <v>3.6048000000000004</v>
      </c>
      <c r="H314" s="63">
        <f t="shared" si="41"/>
        <v>1.7285736960000002</v>
      </c>
      <c r="I314" s="175" t="s">
        <v>112</v>
      </c>
      <c r="J314" s="18">
        <v>4.93705</v>
      </c>
      <c r="K314" s="18">
        <v>3.00368</v>
      </c>
      <c r="L314" s="18">
        <v>2.87367</v>
      </c>
      <c r="M314" s="19"/>
      <c r="N314" s="19"/>
    </row>
    <row r="315" spans="1:14" ht="24">
      <c r="A315" s="14"/>
      <c r="B315" s="13">
        <v>33</v>
      </c>
      <c r="C315" s="92">
        <v>21631</v>
      </c>
      <c r="D315" s="18">
        <v>191.98</v>
      </c>
      <c r="E315" s="18">
        <v>5.2</v>
      </c>
      <c r="F315" s="63">
        <f t="shared" si="39"/>
        <v>0.44928</v>
      </c>
      <c r="G315" s="18">
        <f>+AVERAGE(J315:L315)</f>
        <v>0.14003333333333332</v>
      </c>
      <c r="H315" s="63">
        <f>G315*F315</f>
        <v>0.06291417599999999</v>
      </c>
      <c r="I315" s="175" t="s">
        <v>119</v>
      </c>
      <c r="J315" s="18">
        <v>0.4201</v>
      </c>
      <c r="K315" s="18">
        <v>0</v>
      </c>
      <c r="L315" s="18">
        <v>0</v>
      </c>
      <c r="M315" s="19"/>
      <c r="N315" s="19"/>
    </row>
    <row r="316" spans="2:14" s="176" customFormat="1" ht="24">
      <c r="B316" s="177">
        <v>34</v>
      </c>
      <c r="C316" s="178">
        <v>21640</v>
      </c>
      <c r="D316" s="179">
        <v>191.97</v>
      </c>
      <c r="E316" s="179">
        <v>5.61</v>
      </c>
      <c r="F316" s="180">
        <f t="shared" si="39"/>
        <v>0.4847040000000001</v>
      </c>
      <c r="G316" s="179">
        <f>+AVERAGE(J316:L316)</f>
        <v>1.7853366666666668</v>
      </c>
      <c r="H316" s="180">
        <f>G316*F316</f>
        <v>0.8653598236800002</v>
      </c>
      <c r="I316" s="181" t="s">
        <v>120</v>
      </c>
      <c r="J316" s="179">
        <v>0</v>
      </c>
      <c r="K316" s="179">
        <v>4.31141</v>
      </c>
      <c r="L316" s="179">
        <v>1.0446</v>
      </c>
      <c r="M316" s="182"/>
      <c r="N316" s="182"/>
    </row>
    <row r="317" spans="1:14" ht="24">
      <c r="A317" s="14"/>
      <c r="B317" s="13">
        <v>1</v>
      </c>
      <c r="C317" s="92">
        <v>21644</v>
      </c>
      <c r="D317" s="18">
        <v>191.96</v>
      </c>
      <c r="E317" s="18">
        <v>5.8</v>
      </c>
      <c r="F317" s="63">
        <f t="shared" si="39"/>
        <v>0.50112</v>
      </c>
      <c r="G317" s="18">
        <f aca="true" t="shared" si="42" ref="G317:G339">+AVERAGE(J317:L317)</f>
        <v>33.82347333333333</v>
      </c>
      <c r="H317" s="63">
        <f aca="true" t="shared" si="43" ref="H317:H339">G317*F317</f>
        <v>16.9496189568</v>
      </c>
      <c r="I317" s="175" t="s">
        <v>84</v>
      </c>
      <c r="J317" s="18">
        <v>45.36019</v>
      </c>
      <c r="K317" s="18">
        <v>37.72979</v>
      </c>
      <c r="L317" s="18">
        <v>18.38044</v>
      </c>
      <c r="M317" s="19"/>
      <c r="N317" s="19"/>
    </row>
    <row r="318" spans="1:14" ht="24">
      <c r="A318" s="14"/>
      <c r="B318" s="13">
        <v>2</v>
      </c>
      <c r="C318" s="92">
        <v>21667</v>
      </c>
      <c r="D318" s="18">
        <v>191.98</v>
      </c>
      <c r="E318" s="18">
        <v>5.67</v>
      </c>
      <c r="F318" s="63">
        <f t="shared" si="39"/>
        <v>0.48988800000000005</v>
      </c>
      <c r="G318" s="18">
        <f t="shared" si="42"/>
        <v>26.850669999999997</v>
      </c>
      <c r="H318" s="63">
        <f t="shared" si="43"/>
        <v>13.15382102496</v>
      </c>
      <c r="I318" s="175" t="s">
        <v>85</v>
      </c>
      <c r="J318" s="18">
        <v>13.9688</v>
      </c>
      <c r="K318" s="18">
        <v>21.56163</v>
      </c>
      <c r="L318" s="18">
        <v>45.02158</v>
      </c>
      <c r="M318" s="19"/>
      <c r="N318" s="19"/>
    </row>
    <row r="319" spans="1:14" ht="24">
      <c r="A319" s="14"/>
      <c r="B319" s="13">
        <v>3</v>
      </c>
      <c r="C319" s="92">
        <v>21671</v>
      </c>
      <c r="D319" s="18">
        <v>192.16</v>
      </c>
      <c r="E319" s="18">
        <v>17.16</v>
      </c>
      <c r="F319" s="63">
        <f t="shared" si="39"/>
        <v>1.4826240000000002</v>
      </c>
      <c r="G319" s="18">
        <f t="shared" si="42"/>
        <v>24.121130000000004</v>
      </c>
      <c r="H319" s="63">
        <f t="shared" si="43"/>
        <v>35.76256624512001</v>
      </c>
      <c r="I319" s="175" t="s">
        <v>86</v>
      </c>
      <c r="J319" s="18">
        <v>23.65705</v>
      </c>
      <c r="K319" s="18">
        <v>21.76985</v>
      </c>
      <c r="L319" s="18">
        <v>26.93649</v>
      </c>
      <c r="M319" s="19"/>
      <c r="N319" s="19"/>
    </row>
    <row r="320" spans="1:14" ht="24">
      <c r="A320" s="14"/>
      <c r="B320" s="13">
        <v>4</v>
      </c>
      <c r="C320" s="92">
        <v>21686</v>
      </c>
      <c r="D320" s="18">
        <v>192.01</v>
      </c>
      <c r="E320" s="18">
        <v>6.55</v>
      </c>
      <c r="F320" s="63">
        <f t="shared" si="39"/>
        <v>0.56592</v>
      </c>
      <c r="G320" s="18">
        <f t="shared" si="42"/>
        <v>66.44079333333333</v>
      </c>
      <c r="H320" s="63">
        <f t="shared" si="43"/>
        <v>37.6001737632</v>
      </c>
      <c r="I320" s="175" t="s">
        <v>87</v>
      </c>
      <c r="J320" s="18">
        <v>69.44164</v>
      </c>
      <c r="K320" s="18">
        <v>61.2123</v>
      </c>
      <c r="L320" s="18">
        <v>68.66844</v>
      </c>
      <c r="M320" s="19"/>
      <c r="N320" s="19"/>
    </row>
    <row r="321" spans="1:14" ht="24">
      <c r="A321" s="14"/>
      <c r="B321" s="13">
        <v>5</v>
      </c>
      <c r="C321" s="109">
        <v>21693</v>
      </c>
      <c r="D321" s="7">
        <v>192.49</v>
      </c>
      <c r="E321" s="7">
        <v>32.31</v>
      </c>
      <c r="F321" s="63">
        <f t="shared" si="39"/>
        <v>2.7915840000000003</v>
      </c>
      <c r="G321" s="18">
        <f t="shared" si="42"/>
        <v>74.19932</v>
      </c>
      <c r="H321" s="63">
        <f t="shared" si="43"/>
        <v>207.13363452288002</v>
      </c>
      <c r="I321" s="175" t="s">
        <v>88</v>
      </c>
      <c r="J321" s="18">
        <v>60.62483</v>
      </c>
      <c r="K321" s="18">
        <v>102.7169</v>
      </c>
      <c r="L321" s="18">
        <v>59.25623</v>
      </c>
      <c r="M321" s="19"/>
      <c r="N321" s="19"/>
    </row>
    <row r="322" spans="1:14" ht="24">
      <c r="A322" s="14"/>
      <c r="B322" s="13">
        <v>6</v>
      </c>
      <c r="C322" s="92">
        <v>21707</v>
      </c>
      <c r="D322" s="18">
        <v>192.76</v>
      </c>
      <c r="E322" s="18">
        <v>56.45</v>
      </c>
      <c r="F322" s="63">
        <f t="shared" si="39"/>
        <v>4.877280000000001</v>
      </c>
      <c r="G322" s="18">
        <f t="shared" si="42"/>
        <v>447.6774566666666</v>
      </c>
      <c r="H322" s="63">
        <f t="shared" si="43"/>
        <v>2183.4483058512</v>
      </c>
      <c r="I322" s="175" t="s">
        <v>89</v>
      </c>
      <c r="J322" s="18">
        <v>416.46985</v>
      </c>
      <c r="K322" s="18">
        <v>444.79806</v>
      </c>
      <c r="L322" s="18">
        <v>481.76446</v>
      </c>
      <c r="M322" s="19"/>
      <c r="N322" s="19"/>
    </row>
    <row r="323" spans="1:14" ht="24">
      <c r="A323" s="14"/>
      <c r="B323" s="13">
        <v>7</v>
      </c>
      <c r="C323" s="92">
        <v>21714</v>
      </c>
      <c r="D323" s="18">
        <v>192.34</v>
      </c>
      <c r="E323" s="18">
        <v>22.34</v>
      </c>
      <c r="F323" s="63">
        <f t="shared" si="39"/>
        <v>1.9301760000000001</v>
      </c>
      <c r="G323" s="18">
        <f t="shared" si="42"/>
        <v>64.15964666666667</v>
      </c>
      <c r="H323" s="63">
        <f t="shared" si="43"/>
        <v>123.83941016448003</v>
      </c>
      <c r="I323" s="175" t="s">
        <v>90</v>
      </c>
      <c r="J323" s="18">
        <v>67.20104</v>
      </c>
      <c r="K323" s="18">
        <v>57.90508</v>
      </c>
      <c r="L323" s="18">
        <v>67.37282</v>
      </c>
      <c r="M323" s="19"/>
      <c r="N323" s="19"/>
    </row>
    <row r="324" spans="1:14" ht="24">
      <c r="A324" s="14"/>
      <c r="B324" s="13">
        <v>8</v>
      </c>
      <c r="C324" s="92">
        <v>21721</v>
      </c>
      <c r="D324" s="18">
        <v>192.34</v>
      </c>
      <c r="E324" s="18">
        <v>21.96</v>
      </c>
      <c r="F324" s="63">
        <f t="shared" si="39"/>
        <v>1.8973440000000001</v>
      </c>
      <c r="G324" s="18">
        <f t="shared" si="42"/>
        <v>58.52186333333333</v>
      </c>
      <c r="H324" s="63">
        <f t="shared" si="43"/>
        <v>111.03610626432</v>
      </c>
      <c r="I324" s="175" t="s">
        <v>91</v>
      </c>
      <c r="J324" s="18">
        <v>64.87358</v>
      </c>
      <c r="K324" s="18">
        <v>56.52621</v>
      </c>
      <c r="L324" s="18">
        <v>54.1658</v>
      </c>
      <c r="M324" s="19"/>
      <c r="N324" s="19"/>
    </row>
    <row r="325" spans="1:14" ht="24">
      <c r="A325" s="14"/>
      <c r="B325" s="13">
        <v>9</v>
      </c>
      <c r="C325" s="92">
        <v>21734</v>
      </c>
      <c r="D325" s="18">
        <v>195.2</v>
      </c>
      <c r="E325" s="18">
        <v>324.37</v>
      </c>
      <c r="F325" s="63">
        <f t="shared" si="39"/>
        <v>28.025568000000003</v>
      </c>
      <c r="G325" s="18">
        <f t="shared" si="42"/>
        <v>1270.9808033333331</v>
      </c>
      <c r="H325" s="63">
        <f t="shared" si="43"/>
        <v>35619.958930512956</v>
      </c>
      <c r="I325" s="175" t="s">
        <v>92</v>
      </c>
      <c r="J325" s="18">
        <v>1951.2113</v>
      </c>
      <c r="K325" s="18">
        <v>1074.05988</v>
      </c>
      <c r="L325" s="18">
        <v>787.67123</v>
      </c>
      <c r="M325" s="19"/>
      <c r="N325" s="19"/>
    </row>
    <row r="326" spans="1:14" ht="24">
      <c r="A326" s="14"/>
      <c r="B326" s="13">
        <v>10</v>
      </c>
      <c r="C326" s="92">
        <v>21735</v>
      </c>
      <c r="D326" s="18">
        <v>194.08</v>
      </c>
      <c r="E326" s="18">
        <v>170.02</v>
      </c>
      <c r="F326" s="63">
        <f t="shared" si="39"/>
        <v>14.689728000000002</v>
      </c>
      <c r="G326" s="18">
        <f t="shared" si="42"/>
        <v>2077.781066666667</v>
      </c>
      <c r="H326" s="63">
        <f t="shared" si="43"/>
        <v>30522.038712883208</v>
      </c>
      <c r="I326" s="175" t="s">
        <v>93</v>
      </c>
      <c r="J326" s="18">
        <v>1096.34001</v>
      </c>
      <c r="K326" s="18">
        <v>3472.30089</v>
      </c>
      <c r="L326" s="18">
        <v>1664.7023</v>
      </c>
      <c r="M326" s="19"/>
      <c r="N326" s="19"/>
    </row>
    <row r="327" spans="1:14" ht="24">
      <c r="A327" s="14"/>
      <c r="B327" s="9">
        <v>11</v>
      </c>
      <c r="C327" s="92">
        <v>21752</v>
      </c>
      <c r="D327" s="18">
        <v>193.99</v>
      </c>
      <c r="E327" s="18">
        <v>178.62</v>
      </c>
      <c r="F327" s="63">
        <f t="shared" si="39"/>
        <v>15.432768000000001</v>
      </c>
      <c r="G327" s="18">
        <f t="shared" si="42"/>
        <v>841.6823366666666</v>
      </c>
      <c r="H327" s="63">
        <f t="shared" si="43"/>
        <v>12989.488231474561</v>
      </c>
      <c r="I327" s="175" t="s">
        <v>94</v>
      </c>
      <c r="J327" s="18">
        <v>896.00289</v>
      </c>
      <c r="K327" s="18">
        <v>900.61893</v>
      </c>
      <c r="L327" s="18">
        <v>728.42519</v>
      </c>
      <c r="M327" s="19"/>
      <c r="N327" s="19"/>
    </row>
    <row r="328" spans="1:14" ht="24">
      <c r="A328" s="14"/>
      <c r="B328" s="13">
        <v>12</v>
      </c>
      <c r="C328" s="92">
        <v>21775</v>
      </c>
      <c r="D328" s="18">
        <v>195.65</v>
      </c>
      <c r="E328" s="18">
        <v>437.42</v>
      </c>
      <c r="F328" s="63">
        <f t="shared" si="39"/>
        <v>37.793088000000004</v>
      </c>
      <c r="G328" s="18">
        <f t="shared" si="42"/>
        <v>634.82604</v>
      </c>
      <c r="H328" s="63">
        <f t="shared" si="43"/>
        <v>23992.036394411523</v>
      </c>
      <c r="I328" s="175" t="s">
        <v>95</v>
      </c>
      <c r="J328" s="18">
        <v>620.55046</v>
      </c>
      <c r="K328" s="18">
        <v>634.43997</v>
      </c>
      <c r="L328" s="18">
        <v>649.48769</v>
      </c>
      <c r="M328" s="19"/>
      <c r="N328" s="19"/>
    </row>
    <row r="329" spans="1:14" ht="24">
      <c r="A329" s="14"/>
      <c r="B329" s="13">
        <v>13</v>
      </c>
      <c r="C329" s="92">
        <v>21778</v>
      </c>
      <c r="D329" s="18">
        <v>199.62</v>
      </c>
      <c r="E329" s="18">
        <v>1279.52</v>
      </c>
      <c r="F329" s="63">
        <f t="shared" si="39"/>
        <v>110.550528</v>
      </c>
      <c r="G329" s="18">
        <f t="shared" si="42"/>
        <v>1531.8143733333334</v>
      </c>
      <c r="H329" s="63">
        <f t="shared" si="43"/>
        <v>169342.88776998912</v>
      </c>
      <c r="I329" s="175" t="s">
        <v>96</v>
      </c>
      <c r="J329" s="18">
        <v>1410.72983</v>
      </c>
      <c r="K329" s="18">
        <v>1678.55143</v>
      </c>
      <c r="L329" s="18">
        <v>1506.16186</v>
      </c>
      <c r="M329" s="19"/>
      <c r="N329" s="19"/>
    </row>
    <row r="330" spans="1:14" ht="24">
      <c r="A330" s="14"/>
      <c r="B330" s="13">
        <v>14</v>
      </c>
      <c r="C330" s="92">
        <v>21779</v>
      </c>
      <c r="D330" s="18">
        <v>197.14</v>
      </c>
      <c r="E330" s="18">
        <v>610.75</v>
      </c>
      <c r="F330" s="63">
        <f t="shared" si="39"/>
        <v>52.768800000000006</v>
      </c>
      <c r="G330" s="18">
        <f t="shared" si="42"/>
        <v>1080.1497033333335</v>
      </c>
      <c r="H330" s="63">
        <f t="shared" si="43"/>
        <v>56998.20366525601</v>
      </c>
      <c r="I330" s="175" t="s">
        <v>97</v>
      </c>
      <c r="J330" s="18">
        <v>1118.36238</v>
      </c>
      <c r="K330" s="18">
        <v>1060.88124</v>
      </c>
      <c r="L330" s="18">
        <v>1061.20549</v>
      </c>
      <c r="M330" s="19"/>
      <c r="N330" s="19"/>
    </row>
    <row r="331" spans="1:14" ht="24">
      <c r="A331" s="14"/>
      <c r="B331" s="13">
        <v>15</v>
      </c>
      <c r="C331" s="92">
        <v>21806</v>
      </c>
      <c r="D331" s="18">
        <v>196.43</v>
      </c>
      <c r="E331" s="18">
        <v>566.45</v>
      </c>
      <c r="F331" s="63">
        <f t="shared" si="39"/>
        <v>48.941280000000006</v>
      </c>
      <c r="G331" s="18">
        <f t="shared" si="42"/>
        <v>1700.8531766666665</v>
      </c>
      <c r="H331" s="63">
        <f t="shared" si="43"/>
        <v>83241.9315581328</v>
      </c>
      <c r="I331" s="175" t="s">
        <v>98</v>
      </c>
      <c r="J331" s="18">
        <v>1699.05708</v>
      </c>
      <c r="K331" s="18">
        <v>1792.93886</v>
      </c>
      <c r="L331" s="18">
        <v>1610.56359</v>
      </c>
      <c r="M331" s="19"/>
      <c r="N331" s="19"/>
    </row>
    <row r="332" spans="1:14" ht="24">
      <c r="A332" s="14"/>
      <c r="B332" s="13">
        <v>16</v>
      </c>
      <c r="C332" s="92">
        <v>21813</v>
      </c>
      <c r="D332" s="18">
        <v>194.08</v>
      </c>
      <c r="E332" s="18">
        <v>194.07</v>
      </c>
      <c r="F332" s="63">
        <f t="shared" si="39"/>
        <v>16.767648</v>
      </c>
      <c r="G332" s="18">
        <f t="shared" si="42"/>
        <v>446.00822666666664</v>
      </c>
      <c r="H332" s="63">
        <f t="shared" si="43"/>
        <v>7478.5089498508805</v>
      </c>
      <c r="I332" s="175" t="s">
        <v>99</v>
      </c>
      <c r="J332" s="18">
        <v>417.20206</v>
      </c>
      <c r="K332" s="18">
        <v>442.34327</v>
      </c>
      <c r="L332" s="18">
        <v>478.47935</v>
      </c>
      <c r="M332" s="19"/>
      <c r="N332" s="19"/>
    </row>
    <row r="333" spans="1:14" ht="24">
      <c r="A333" s="14"/>
      <c r="B333" s="13">
        <v>17</v>
      </c>
      <c r="C333" s="92">
        <v>21823</v>
      </c>
      <c r="D333" s="18">
        <v>193.75</v>
      </c>
      <c r="E333" s="18">
        <v>163.09</v>
      </c>
      <c r="F333" s="63">
        <f t="shared" si="39"/>
        <v>14.090976000000001</v>
      </c>
      <c r="G333" s="18">
        <f t="shared" si="42"/>
        <v>225.09861999999998</v>
      </c>
      <c r="H333" s="63">
        <f t="shared" si="43"/>
        <v>3171.85925205312</v>
      </c>
      <c r="I333" s="175" t="s">
        <v>100</v>
      </c>
      <c r="J333" s="18">
        <v>233.85338</v>
      </c>
      <c r="K333" s="18">
        <v>216.15621</v>
      </c>
      <c r="L333" s="18">
        <v>225.28627</v>
      </c>
      <c r="M333" s="19"/>
      <c r="N333" s="19"/>
    </row>
    <row r="334" spans="1:14" ht="24">
      <c r="A334" s="14"/>
      <c r="B334" s="13">
        <v>18</v>
      </c>
      <c r="C334" s="92">
        <v>21828</v>
      </c>
      <c r="D334" s="18">
        <v>193.41</v>
      </c>
      <c r="E334" s="18">
        <v>124.45</v>
      </c>
      <c r="F334" s="63">
        <f t="shared" si="39"/>
        <v>10.75248</v>
      </c>
      <c r="G334" s="18">
        <f t="shared" si="42"/>
        <v>26.654713333333333</v>
      </c>
      <c r="H334" s="63">
        <f t="shared" si="43"/>
        <v>286.6042720224</v>
      </c>
      <c r="I334" s="175" t="s">
        <v>101</v>
      </c>
      <c r="J334" s="18">
        <v>27.85614</v>
      </c>
      <c r="K334" s="18">
        <v>19.65421</v>
      </c>
      <c r="L334" s="18">
        <v>32.45379</v>
      </c>
      <c r="M334" s="19"/>
      <c r="N334" s="19"/>
    </row>
    <row r="335" spans="1:14" ht="24">
      <c r="A335" s="14"/>
      <c r="B335" s="13">
        <v>19</v>
      </c>
      <c r="C335" s="92">
        <v>21833</v>
      </c>
      <c r="D335" s="18">
        <v>193.43</v>
      </c>
      <c r="E335" s="18">
        <v>124.77</v>
      </c>
      <c r="F335" s="63">
        <f t="shared" si="39"/>
        <v>10.780128</v>
      </c>
      <c r="G335" s="18">
        <f t="shared" si="42"/>
        <v>10.537773333333334</v>
      </c>
      <c r="H335" s="63">
        <f t="shared" si="43"/>
        <v>113.59854536832</v>
      </c>
      <c r="I335" s="175" t="s">
        <v>102</v>
      </c>
      <c r="J335" s="18">
        <v>14.31194</v>
      </c>
      <c r="K335" s="18">
        <v>1.27364</v>
      </c>
      <c r="L335" s="18">
        <v>16.02774</v>
      </c>
      <c r="M335" s="19"/>
      <c r="N335" s="19"/>
    </row>
    <row r="336" spans="1:14" ht="24">
      <c r="A336" s="14"/>
      <c r="B336" s="13">
        <v>20</v>
      </c>
      <c r="C336" s="92">
        <v>21843</v>
      </c>
      <c r="D336" s="18">
        <v>193.06</v>
      </c>
      <c r="E336" s="18">
        <v>81.1</v>
      </c>
      <c r="F336" s="63">
        <f t="shared" si="39"/>
        <v>7.00704</v>
      </c>
      <c r="G336" s="18">
        <f t="shared" si="42"/>
        <v>39.631</v>
      </c>
      <c r="H336" s="63">
        <f t="shared" si="43"/>
        <v>277.69600224</v>
      </c>
      <c r="I336" s="175" t="s">
        <v>103</v>
      </c>
      <c r="J336" s="18">
        <v>28.42221</v>
      </c>
      <c r="K336" s="18">
        <v>33.26578</v>
      </c>
      <c r="L336" s="18">
        <v>57.20501</v>
      </c>
      <c r="M336" s="19"/>
      <c r="N336" s="19"/>
    </row>
    <row r="337" spans="1:14" ht="24">
      <c r="A337" s="14"/>
      <c r="B337" s="13">
        <v>21</v>
      </c>
      <c r="C337" s="92">
        <v>21855</v>
      </c>
      <c r="D337" s="18">
        <v>192.87</v>
      </c>
      <c r="E337" s="18">
        <v>58.64</v>
      </c>
      <c r="F337" s="63">
        <f t="shared" si="39"/>
        <v>5.066496</v>
      </c>
      <c r="G337" s="18">
        <f t="shared" si="42"/>
        <v>39.58029333333334</v>
      </c>
      <c r="H337" s="63">
        <f t="shared" si="43"/>
        <v>200.53339785216002</v>
      </c>
      <c r="I337" s="175" t="s">
        <v>104</v>
      </c>
      <c r="J337" s="18">
        <v>27.10564</v>
      </c>
      <c r="K337" s="18">
        <v>57.0798</v>
      </c>
      <c r="L337" s="18">
        <v>34.55544</v>
      </c>
      <c r="M337" s="19"/>
      <c r="N337" s="19"/>
    </row>
    <row r="338" spans="1:14" ht="24">
      <c r="A338" s="14"/>
      <c r="B338" s="13">
        <v>22</v>
      </c>
      <c r="C338" s="92">
        <v>21870</v>
      </c>
      <c r="D338" s="18">
        <v>192.65</v>
      </c>
      <c r="E338" s="18">
        <v>41.6</v>
      </c>
      <c r="F338" s="63">
        <f t="shared" si="39"/>
        <v>3.59424</v>
      </c>
      <c r="G338" s="18">
        <f t="shared" si="42"/>
        <v>27.8304</v>
      </c>
      <c r="H338" s="63">
        <f t="shared" si="43"/>
        <v>100.02913689600001</v>
      </c>
      <c r="I338" s="175" t="s">
        <v>105</v>
      </c>
      <c r="J338" s="18">
        <v>17.83142</v>
      </c>
      <c r="K338" s="18">
        <v>20.86811</v>
      </c>
      <c r="L338" s="18">
        <v>44.79167</v>
      </c>
      <c r="M338" s="19"/>
      <c r="N338" s="19"/>
    </row>
    <row r="339" spans="1:14" ht="24">
      <c r="A339" s="14"/>
      <c r="B339" s="13">
        <v>23</v>
      </c>
      <c r="C339" s="92">
        <v>21875</v>
      </c>
      <c r="D339" s="18">
        <v>192.56</v>
      </c>
      <c r="E339" s="18">
        <v>32.75</v>
      </c>
      <c r="F339" s="63">
        <f t="shared" si="39"/>
        <v>2.8296</v>
      </c>
      <c r="G339" s="18">
        <f t="shared" si="42"/>
        <v>48.27644333333333</v>
      </c>
      <c r="H339" s="63">
        <f t="shared" si="43"/>
        <v>136.603024056</v>
      </c>
      <c r="I339" s="175" t="s">
        <v>106</v>
      </c>
      <c r="J339" s="18">
        <v>38.52297</v>
      </c>
      <c r="K339" s="18">
        <v>58.9961</v>
      </c>
      <c r="L339" s="18">
        <v>47.31026</v>
      </c>
      <c r="M339" s="19"/>
      <c r="N339" s="19"/>
    </row>
    <row r="340" spans="1:15" ht="24">
      <c r="A340" s="14"/>
      <c r="B340" s="13">
        <v>24</v>
      </c>
      <c r="C340" s="92">
        <v>21890</v>
      </c>
      <c r="D340" s="18">
        <v>192.41</v>
      </c>
      <c r="E340" s="18">
        <v>27.06</v>
      </c>
      <c r="F340" s="63">
        <f t="shared" si="39"/>
        <v>2.337984</v>
      </c>
      <c r="I340" s="175" t="s">
        <v>81</v>
      </c>
      <c r="J340" s="18">
        <v>0</v>
      </c>
      <c r="K340" s="18">
        <v>0</v>
      </c>
      <c r="L340" s="18">
        <v>0</v>
      </c>
      <c r="M340" s="19"/>
      <c r="N340" s="18">
        <f>+AVERAGE(J340:L340)</f>
        <v>0</v>
      </c>
      <c r="O340" s="63">
        <f>N340*F340</f>
        <v>0</v>
      </c>
    </row>
    <row r="341" spans="1:15" ht="24">
      <c r="A341" s="14"/>
      <c r="B341" s="13">
        <v>25</v>
      </c>
      <c r="C341" s="92">
        <v>21907</v>
      </c>
      <c r="D341" s="18">
        <v>192.31</v>
      </c>
      <c r="E341" s="18">
        <v>19.79</v>
      </c>
      <c r="F341" s="63">
        <f aca="true" t="shared" si="44" ref="F341:F410">E341*0.0864</f>
        <v>1.709856</v>
      </c>
      <c r="I341" s="175" t="s">
        <v>107</v>
      </c>
      <c r="J341" s="18">
        <v>0</v>
      </c>
      <c r="K341" s="18">
        <v>0</v>
      </c>
      <c r="L341" s="18">
        <v>0</v>
      </c>
      <c r="M341" s="19"/>
      <c r="N341" s="18">
        <f>+AVERAGE(J341:L341)</f>
        <v>0</v>
      </c>
      <c r="O341" s="63">
        <f>N341*F341</f>
        <v>0</v>
      </c>
    </row>
    <row r="342" spans="1:14" ht="24">
      <c r="A342" s="14"/>
      <c r="B342" s="13">
        <v>26</v>
      </c>
      <c r="C342" s="92">
        <v>21920</v>
      </c>
      <c r="D342" s="18">
        <v>192.32</v>
      </c>
      <c r="E342" s="18">
        <v>20.1</v>
      </c>
      <c r="F342" s="63">
        <f t="shared" si="44"/>
        <v>1.7366400000000002</v>
      </c>
      <c r="G342" s="18">
        <f>+AVERAGE(J342:L342)</f>
        <v>12.560593333333335</v>
      </c>
      <c r="H342" s="63">
        <f>G342*F342</f>
        <v>21.813228806400005</v>
      </c>
      <c r="I342" s="175" t="s">
        <v>82</v>
      </c>
      <c r="J342" s="18">
        <v>6.6778</v>
      </c>
      <c r="K342" s="18">
        <v>1.67483</v>
      </c>
      <c r="L342" s="18">
        <v>29.32915</v>
      </c>
      <c r="M342" s="19"/>
      <c r="N342" s="19"/>
    </row>
    <row r="343" spans="1:14" ht="24">
      <c r="A343" s="14"/>
      <c r="B343" s="13">
        <v>27</v>
      </c>
      <c r="C343" s="92">
        <v>21931</v>
      </c>
      <c r="D343" s="18">
        <v>192.61</v>
      </c>
      <c r="E343" s="18">
        <v>39.19</v>
      </c>
      <c r="F343" s="63">
        <f t="shared" si="44"/>
        <v>3.386016</v>
      </c>
      <c r="G343" s="18">
        <f>+AVERAGE(J343:L343)</f>
        <v>17.51861</v>
      </c>
      <c r="H343" s="63">
        <f>G343*F343</f>
        <v>59.318293757759996</v>
      </c>
      <c r="I343" s="175" t="s">
        <v>83</v>
      </c>
      <c r="J343" s="18">
        <v>15.1537</v>
      </c>
      <c r="K343" s="18">
        <v>20.63826</v>
      </c>
      <c r="L343" s="18">
        <v>16.76387</v>
      </c>
      <c r="M343" s="19"/>
      <c r="N343" s="19"/>
    </row>
    <row r="344" spans="1:15" ht="24">
      <c r="A344" s="14"/>
      <c r="B344" s="13">
        <v>28</v>
      </c>
      <c r="C344" s="92">
        <v>21938</v>
      </c>
      <c r="D344" s="18">
        <v>192.27</v>
      </c>
      <c r="E344" s="18">
        <v>13.99</v>
      </c>
      <c r="F344" s="63">
        <f t="shared" si="44"/>
        <v>1.208736</v>
      </c>
      <c r="I344" s="175" t="s">
        <v>108</v>
      </c>
      <c r="J344" s="18">
        <v>0</v>
      </c>
      <c r="K344" s="18">
        <v>0</v>
      </c>
      <c r="L344" s="18">
        <v>0</v>
      </c>
      <c r="M344" s="19"/>
      <c r="N344" s="18">
        <f>+AVERAGE(J344:L344)</f>
        <v>0</v>
      </c>
      <c r="O344" s="63">
        <f>N344*F344</f>
        <v>0</v>
      </c>
    </row>
    <row r="345" spans="1:14" ht="24">
      <c r="A345" s="14"/>
      <c r="B345" s="13">
        <v>29</v>
      </c>
      <c r="C345" s="92">
        <v>21960</v>
      </c>
      <c r="D345" s="18">
        <v>192.07</v>
      </c>
      <c r="E345" s="18">
        <v>13.27</v>
      </c>
      <c r="F345" s="63">
        <f t="shared" si="44"/>
        <v>1.146528</v>
      </c>
      <c r="G345" s="18">
        <f aca="true" t="shared" si="45" ref="G345:G410">+AVERAGE(J345:L345)</f>
        <v>7.357566666666666</v>
      </c>
      <c r="H345" s="63">
        <f aca="true" t="shared" si="46" ref="H345:H410">G345*F345</f>
        <v>8.4356561952</v>
      </c>
      <c r="I345" s="175" t="s">
        <v>109</v>
      </c>
      <c r="J345" s="18">
        <v>4.65875</v>
      </c>
      <c r="K345" s="18">
        <v>5.46448</v>
      </c>
      <c r="L345" s="18">
        <v>11.94947</v>
      </c>
      <c r="M345" s="19"/>
      <c r="N345" s="19"/>
    </row>
    <row r="346" spans="2:14" s="224" customFormat="1" ht="24.75" thickBot="1">
      <c r="B346" s="225">
        <v>30</v>
      </c>
      <c r="C346" s="226">
        <v>21989</v>
      </c>
      <c r="D346" s="227">
        <v>191.91</v>
      </c>
      <c r="E346" s="227">
        <v>6.97</v>
      </c>
      <c r="F346" s="228">
        <f t="shared" si="44"/>
        <v>0.602208</v>
      </c>
      <c r="G346" s="227">
        <f t="shared" si="45"/>
        <v>20.471956666666667</v>
      </c>
      <c r="H346" s="228">
        <f t="shared" si="46"/>
        <v>12.32837608032</v>
      </c>
      <c r="I346" s="229" t="s">
        <v>110</v>
      </c>
      <c r="J346" s="227">
        <v>12.79775</v>
      </c>
      <c r="K346" s="227">
        <v>33.18981</v>
      </c>
      <c r="L346" s="227">
        <v>15.42831</v>
      </c>
      <c r="M346" s="230"/>
      <c r="N346" s="230"/>
    </row>
    <row r="347" spans="1:14" ht="24">
      <c r="A347" s="14"/>
      <c r="B347" s="13">
        <v>1</v>
      </c>
      <c r="C347" s="92">
        <v>22009</v>
      </c>
      <c r="D347" s="18">
        <v>192.14</v>
      </c>
      <c r="E347" s="18">
        <v>12.35</v>
      </c>
      <c r="F347" s="63">
        <f t="shared" si="44"/>
        <v>1.06704</v>
      </c>
      <c r="G347" s="18">
        <f t="shared" si="45"/>
        <v>2.5711366666666664</v>
      </c>
      <c r="H347" s="63">
        <f t="shared" si="46"/>
        <v>2.7435056687999997</v>
      </c>
      <c r="I347" s="175" t="s">
        <v>84</v>
      </c>
      <c r="J347" s="18">
        <v>2.96472</v>
      </c>
      <c r="K347" s="18">
        <v>2.05938</v>
      </c>
      <c r="L347" s="18">
        <v>2.68931</v>
      </c>
      <c r="M347" s="19"/>
      <c r="N347" s="19"/>
    </row>
    <row r="348" spans="1:14" ht="24">
      <c r="A348" s="14"/>
      <c r="B348" s="13">
        <v>2</v>
      </c>
      <c r="C348" s="92">
        <v>22030</v>
      </c>
      <c r="D348" s="18">
        <v>192.02</v>
      </c>
      <c r="E348" s="18">
        <v>11.61</v>
      </c>
      <c r="F348" s="63">
        <f t="shared" si="44"/>
        <v>1.003104</v>
      </c>
      <c r="G348" s="18">
        <f t="shared" si="45"/>
        <v>4.56209</v>
      </c>
      <c r="H348" s="63">
        <f t="shared" si="46"/>
        <v>4.576250727360001</v>
      </c>
      <c r="I348" s="175" t="s">
        <v>85</v>
      </c>
      <c r="J348" s="18">
        <v>0</v>
      </c>
      <c r="K348" s="18">
        <v>8.48896</v>
      </c>
      <c r="L348" s="18">
        <v>5.19731</v>
      </c>
      <c r="M348" s="19"/>
      <c r="N348" s="19"/>
    </row>
    <row r="349" spans="1:14" ht="24">
      <c r="A349" s="14"/>
      <c r="B349" s="13">
        <v>3</v>
      </c>
      <c r="C349" s="92">
        <v>22044</v>
      </c>
      <c r="D349" s="18">
        <v>191.92</v>
      </c>
      <c r="E349" s="18">
        <v>6.01</v>
      </c>
      <c r="F349" s="63">
        <f t="shared" si="44"/>
        <v>0.5192640000000001</v>
      </c>
      <c r="G349" s="18">
        <f t="shared" si="45"/>
        <v>25.296893333333333</v>
      </c>
      <c r="H349" s="63">
        <f t="shared" si="46"/>
        <v>13.135766019840002</v>
      </c>
      <c r="I349" s="175" t="s">
        <v>86</v>
      </c>
      <c r="J349" s="18">
        <v>27.88643</v>
      </c>
      <c r="K349" s="18">
        <v>27.63535</v>
      </c>
      <c r="L349" s="18">
        <v>20.3689</v>
      </c>
      <c r="M349" s="19"/>
      <c r="N349" s="19"/>
    </row>
    <row r="350" spans="1:14" ht="24">
      <c r="A350" s="14"/>
      <c r="B350" s="13">
        <v>4</v>
      </c>
      <c r="C350" s="92">
        <v>22051</v>
      </c>
      <c r="D350" s="18">
        <v>192.25</v>
      </c>
      <c r="E350" s="18">
        <v>21.5</v>
      </c>
      <c r="F350" s="63">
        <f t="shared" si="44"/>
        <v>1.8576000000000001</v>
      </c>
      <c r="G350" s="18">
        <f t="shared" si="45"/>
        <v>21.834006666666667</v>
      </c>
      <c r="H350" s="63">
        <f t="shared" si="46"/>
        <v>40.55885078400001</v>
      </c>
      <c r="I350" s="175" t="s">
        <v>87</v>
      </c>
      <c r="J350" s="18">
        <v>18.61664</v>
      </c>
      <c r="K350" s="18">
        <v>21.22655</v>
      </c>
      <c r="L350" s="18">
        <v>25.65883</v>
      </c>
      <c r="M350" s="19"/>
      <c r="N350" s="19"/>
    </row>
    <row r="351" spans="1:14" ht="24">
      <c r="A351" s="14"/>
      <c r="B351" s="13">
        <v>5</v>
      </c>
      <c r="C351" s="92">
        <v>22061</v>
      </c>
      <c r="D351" s="18">
        <v>192.39</v>
      </c>
      <c r="E351" s="18">
        <v>22.96</v>
      </c>
      <c r="F351" s="63">
        <f t="shared" si="44"/>
        <v>1.9837440000000002</v>
      </c>
      <c r="G351" s="18">
        <f t="shared" si="45"/>
        <v>34.86282</v>
      </c>
      <c r="H351" s="63">
        <f t="shared" si="46"/>
        <v>69.15890999808</v>
      </c>
      <c r="I351" s="175" t="s">
        <v>88</v>
      </c>
      <c r="J351" s="18">
        <v>28.00747</v>
      </c>
      <c r="K351" s="18">
        <v>33.49328</v>
      </c>
      <c r="L351" s="18">
        <v>43.08771</v>
      </c>
      <c r="M351" s="19"/>
      <c r="N351" s="19"/>
    </row>
    <row r="352" spans="1:14" ht="24">
      <c r="A352" s="14"/>
      <c r="B352" s="13">
        <v>6</v>
      </c>
      <c r="C352" s="92">
        <v>22074</v>
      </c>
      <c r="D352" s="18">
        <v>192.16</v>
      </c>
      <c r="E352" s="18">
        <v>11.35</v>
      </c>
      <c r="F352" s="63">
        <f t="shared" si="44"/>
        <v>0.9806400000000001</v>
      </c>
      <c r="G352" s="18">
        <f t="shared" si="45"/>
        <v>69.65654</v>
      </c>
      <c r="H352" s="63">
        <f t="shared" si="46"/>
        <v>68.30798938560001</v>
      </c>
      <c r="I352" s="175" t="s">
        <v>89</v>
      </c>
      <c r="J352" s="18">
        <v>81.60746</v>
      </c>
      <c r="K352" s="18">
        <v>66.84653</v>
      </c>
      <c r="L352" s="18">
        <v>60.51563</v>
      </c>
      <c r="M352" s="19"/>
      <c r="N352" s="19"/>
    </row>
    <row r="353" spans="1:14" ht="24">
      <c r="A353" s="14"/>
      <c r="B353" s="13">
        <v>7</v>
      </c>
      <c r="C353" s="92">
        <v>22079</v>
      </c>
      <c r="D353" s="18">
        <v>192.26</v>
      </c>
      <c r="E353" s="18">
        <v>17.36</v>
      </c>
      <c r="F353" s="63">
        <f t="shared" si="44"/>
        <v>1.4999040000000001</v>
      </c>
      <c r="G353" s="18">
        <f t="shared" si="45"/>
        <v>398.87004666666667</v>
      </c>
      <c r="H353" s="63">
        <f t="shared" si="46"/>
        <v>598.26677847552</v>
      </c>
      <c r="I353" s="175" t="s">
        <v>90</v>
      </c>
      <c r="J353" s="18">
        <v>396.56459</v>
      </c>
      <c r="K353" s="18">
        <v>409.7299</v>
      </c>
      <c r="L353" s="18">
        <v>390.31565</v>
      </c>
      <c r="M353" s="19"/>
      <c r="N353" s="19"/>
    </row>
    <row r="354" spans="1:14" ht="24">
      <c r="A354" s="14"/>
      <c r="B354" s="13">
        <v>8</v>
      </c>
      <c r="C354" s="92">
        <v>22087</v>
      </c>
      <c r="D354" s="18">
        <v>192.41</v>
      </c>
      <c r="E354" s="18">
        <v>33.86</v>
      </c>
      <c r="F354" s="63">
        <f t="shared" si="44"/>
        <v>2.925504</v>
      </c>
      <c r="G354" s="18">
        <f t="shared" si="45"/>
        <v>203.19420666666667</v>
      </c>
      <c r="H354" s="63">
        <f t="shared" si="46"/>
        <v>594.44546438016</v>
      </c>
      <c r="I354" s="175" t="s">
        <v>91</v>
      </c>
      <c r="J354" s="18">
        <v>192.34629</v>
      </c>
      <c r="K354" s="18">
        <v>222.97625</v>
      </c>
      <c r="L354" s="18">
        <v>194.26008</v>
      </c>
      <c r="M354" s="19"/>
      <c r="N354" s="19"/>
    </row>
    <row r="355" spans="1:14" ht="24">
      <c r="A355" s="14"/>
      <c r="B355" s="13">
        <v>9</v>
      </c>
      <c r="C355" s="92">
        <v>22100</v>
      </c>
      <c r="D355" s="18">
        <v>192.4</v>
      </c>
      <c r="E355" s="18">
        <v>23.95</v>
      </c>
      <c r="F355" s="63">
        <f t="shared" si="44"/>
        <v>2.06928</v>
      </c>
      <c r="G355" s="18">
        <f t="shared" si="45"/>
        <v>171.1955966666667</v>
      </c>
      <c r="H355" s="63">
        <f t="shared" si="46"/>
        <v>354.25162427040004</v>
      </c>
      <c r="I355" s="175" t="s">
        <v>92</v>
      </c>
      <c r="J355" s="18">
        <v>189.75244</v>
      </c>
      <c r="K355" s="18">
        <v>180.65799</v>
      </c>
      <c r="L355" s="18">
        <v>143.17636</v>
      </c>
      <c r="M355" s="19"/>
      <c r="N355" s="19"/>
    </row>
    <row r="356" spans="1:14" ht="24">
      <c r="A356" s="14"/>
      <c r="B356" s="13">
        <v>10</v>
      </c>
      <c r="C356" s="92">
        <v>22111</v>
      </c>
      <c r="D356" s="18">
        <v>194.03</v>
      </c>
      <c r="E356" s="18">
        <v>189.46</v>
      </c>
      <c r="F356" s="63">
        <f t="shared" si="44"/>
        <v>16.369344</v>
      </c>
      <c r="G356" s="18">
        <f t="shared" si="45"/>
        <v>291.6594</v>
      </c>
      <c r="H356" s="63">
        <f t="shared" si="46"/>
        <v>4774.2730494336</v>
      </c>
      <c r="I356" s="175" t="s">
        <v>93</v>
      </c>
      <c r="J356" s="18">
        <v>286.2395</v>
      </c>
      <c r="K356" s="18">
        <v>290.08087</v>
      </c>
      <c r="L356" s="18">
        <v>298.65783</v>
      </c>
      <c r="M356" s="19"/>
      <c r="N356" s="19"/>
    </row>
    <row r="357" spans="1:14" ht="24">
      <c r="A357" s="14"/>
      <c r="B357" s="13">
        <v>11</v>
      </c>
      <c r="C357" s="92">
        <v>22115</v>
      </c>
      <c r="D357" s="18">
        <v>198.33</v>
      </c>
      <c r="E357" s="18">
        <v>928.19</v>
      </c>
      <c r="F357" s="63">
        <f t="shared" si="44"/>
        <v>80.19561600000002</v>
      </c>
      <c r="G357" s="18">
        <f t="shared" si="45"/>
        <v>2365.1532533333334</v>
      </c>
      <c r="H357" s="63">
        <f t="shared" si="46"/>
        <v>189674.92208547075</v>
      </c>
      <c r="I357" s="175" t="s">
        <v>94</v>
      </c>
      <c r="J357" s="18">
        <v>3011.02954</v>
      </c>
      <c r="K357" s="18">
        <v>1998.70722</v>
      </c>
      <c r="L357" s="18">
        <v>2085.723</v>
      </c>
      <c r="M357" s="19"/>
      <c r="N357" s="19"/>
    </row>
    <row r="358" spans="1:14" ht="24">
      <c r="A358" s="14"/>
      <c r="B358" s="13">
        <v>12</v>
      </c>
      <c r="C358" s="92">
        <v>22135</v>
      </c>
      <c r="D358" s="18">
        <v>195.42</v>
      </c>
      <c r="E358" s="18">
        <v>3.96</v>
      </c>
      <c r="F358" s="63">
        <f t="shared" si="44"/>
        <v>0.342144</v>
      </c>
      <c r="G358" s="18">
        <f t="shared" si="45"/>
        <v>673.4234733333333</v>
      </c>
      <c r="H358" s="63">
        <f t="shared" si="46"/>
        <v>230.40780086016</v>
      </c>
      <c r="I358" s="175" t="s">
        <v>95</v>
      </c>
      <c r="J358" s="18">
        <v>672.92354</v>
      </c>
      <c r="K358" s="18">
        <v>635.37771</v>
      </c>
      <c r="L358" s="18">
        <v>711.96917</v>
      </c>
      <c r="M358" s="19"/>
      <c r="N358" s="19"/>
    </row>
    <row r="359" spans="1:14" ht="24">
      <c r="A359" s="14"/>
      <c r="B359" s="13">
        <v>13</v>
      </c>
      <c r="C359" s="92">
        <v>22142</v>
      </c>
      <c r="D359" s="18">
        <v>193.41</v>
      </c>
      <c r="E359" s="18">
        <v>137.81</v>
      </c>
      <c r="F359" s="63">
        <f t="shared" si="44"/>
        <v>11.906784</v>
      </c>
      <c r="G359" s="18">
        <f t="shared" si="45"/>
        <v>299.45976666666667</v>
      </c>
      <c r="H359" s="63">
        <f t="shared" si="46"/>
        <v>3565.6027583904</v>
      </c>
      <c r="I359" s="175" t="s">
        <v>96</v>
      </c>
      <c r="J359" s="18">
        <v>314.2081</v>
      </c>
      <c r="K359" s="18">
        <v>313.49858</v>
      </c>
      <c r="L359" s="18">
        <v>270.67262</v>
      </c>
      <c r="M359" s="19"/>
      <c r="N359" s="19"/>
    </row>
    <row r="360" spans="1:14" ht="24">
      <c r="A360" s="14"/>
      <c r="B360" s="13">
        <v>14</v>
      </c>
      <c r="C360" s="92">
        <v>22154</v>
      </c>
      <c r="D360" s="18">
        <v>196.48</v>
      </c>
      <c r="E360" s="18">
        <v>583.11</v>
      </c>
      <c r="F360" s="63">
        <f t="shared" si="44"/>
        <v>50.380704</v>
      </c>
      <c r="G360" s="18">
        <f t="shared" si="45"/>
        <v>1415.0921333333333</v>
      </c>
      <c r="H360" s="63">
        <f t="shared" si="46"/>
        <v>71293.3379021952</v>
      </c>
      <c r="I360" s="175" t="s">
        <v>97</v>
      </c>
      <c r="J360" s="18">
        <v>1271.12093</v>
      </c>
      <c r="K360" s="18">
        <v>1758.66007</v>
      </c>
      <c r="L360" s="18">
        <v>1215.4954</v>
      </c>
      <c r="M360" s="19"/>
      <c r="N360" s="19"/>
    </row>
    <row r="361" spans="1:14" ht="24">
      <c r="A361" s="14"/>
      <c r="B361" s="13">
        <v>15</v>
      </c>
      <c r="C361" s="92">
        <v>22163</v>
      </c>
      <c r="D361" s="18">
        <v>195.31</v>
      </c>
      <c r="E361" s="18">
        <v>384.44</v>
      </c>
      <c r="F361" s="63">
        <f t="shared" si="44"/>
        <v>33.215616000000004</v>
      </c>
      <c r="G361" s="18">
        <f t="shared" si="45"/>
        <v>778.2368</v>
      </c>
      <c r="H361" s="63">
        <f t="shared" si="46"/>
        <v>25849.614705868804</v>
      </c>
      <c r="I361" s="175" t="s">
        <v>98</v>
      </c>
      <c r="J361" s="18">
        <v>771.87336</v>
      </c>
      <c r="K361" s="18">
        <v>780.71414</v>
      </c>
      <c r="L361" s="18">
        <v>782.1229</v>
      </c>
      <c r="M361" s="19"/>
      <c r="N361" s="19"/>
    </row>
    <row r="362" spans="1:14" ht="24">
      <c r="A362" s="14"/>
      <c r="B362" s="13">
        <v>16</v>
      </c>
      <c r="C362" s="92">
        <v>22171</v>
      </c>
      <c r="D362" s="18">
        <v>195</v>
      </c>
      <c r="E362" s="18">
        <v>335.53</v>
      </c>
      <c r="F362" s="63">
        <f t="shared" si="44"/>
        <v>28.989791999999998</v>
      </c>
      <c r="G362" s="18">
        <f t="shared" si="45"/>
        <v>234.77148</v>
      </c>
      <c r="H362" s="63">
        <f t="shared" si="46"/>
        <v>6805.97637273216</v>
      </c>
      <c r="I362" s="175" t="s">
        <v>99</v>
      </c>
      <c r="J362" s="18">
        <v>238.4532</v>
      </c>
      <c r="K362" s="18">
        <v>233.11196</v>
      </c>
      <c r="L362" s="18">
        <v>232.74928</v>
      </c>
      <c r="M362" s="19"/>
      <c r="N362" s="19"/>
    </row>
    <row r="363" spans="1:14" ht="24">
      <c r="A363" s="14"/>
      <c r="B363" s="13">
        <v>17</v>
      </c>
      <c r="C363" s="92">
        <v>22179</v>
      </c>
      <c r="D363" s="18">
        <v>193.75</v>
      </c>
      <c r="E363" s="18">
        <v>179.76</v>
      </c>
      <c r="F363" s="63">
        <f t="shared" si="44"/>
        <v>15.531264</v>
      </c>
      <c r="G363" s="18">
        <f t="shared" si="45"/>
        <v>140.01355666666666</v>
      </c>
      <c r="H363" s="63">
        <f t="shared" si="46"/>
        <v>2174.58751216896</v>
      </c>
      <c r="I363" s="175" t="s">
        <v>100</v>
      </c>
      <c r="J363" s="18">
        <v>138.51292</v>
      </c>
      <c r="K363" s="18">
        <v>140.52877</v>
      </c>
      <c r="L363" s="18">
        <v>140.99898</v>
      </c>
      <c r="M363" s="19"/>
      <c r="N363" s="19"/>
    </row>
    <row r="364" spans="1:14" ht="24">
      <c r="A364" s="14"/>
      <c r="B364" s="13">
        <v>18</v>
      </c>
      <c r="C364" s="92">
        <v>22192</v>
      </c>
      <c r="D364" s="18">
        <v>193.52</v>
      </c>
      <c r="E364" s="18">
        <v>142.08</v>
      </c>
      <c r="F364" s="63">
        <f t="shared" si="44"/>
        <v>12.275712000000002</v>
      </c>
      <c r="G364" s="18">
        <f t="shared" si="45"/>
        <v>66.72780333333334</v>
      </c>
      <c r="H364" s="63">
        <f t="shared" si="46"/>
        <v>819.1312961126403</v>
      </c>
      <c r="I364" s="175" t="s">
        <v>101</v>
      </c>
      <c r="J364" s="18">
        <v>70.67798</v>
      </c>
      <c r="K364" s="18">
        <v>60.79214</v>
      </c>
      <c r="L364" s="18">
        <v>68.71329</v>
      </c>
      <c r="M364" s="19"/>
      <c r="N364" s="19"/>
    </row>
    <row r="365" spans="1:14" ht="24">
      <c r="A365" s="14"/>
      <c r="B365" s="13">
        <v>19</v>
      </c>
      <c r="C365" s="92">
        <v>22208</v>
      </c>
      <c r="D365" s="18">
        <v>193.56</v>
      </c>
      <c r="E365" s="18">
        <v>155.3</v>
      </c>
      <c r="F365" s="63">
        <f t="shared" si="44"/>
        <v>13.417920000000002</v>
      </c>
      <c r="G365" s="18">
        <f t="shared" si="45"/>
        <v>31.26393333333333</v>
      </c>
      <c r="H365" s="63">
        <f t="shared" si="46"/>
        <v>419.49695635200004</v>
      </c>
      <c r="I365" s="175" t="s">
        <v>102</v>
      </c>
      <c r="J365" s="18">
        <v>28.70662</v>
      </c>
      <c r="K365" s="18">
        <v>33.2477</v>
      </c>
      <c r="L365" s="18">
        <v>31.83748</v>
      </c>
      <c r="M365" s="19"/>
      <c r="N365" s="19"/>
    </row>
    <row r="366" spans="1:14" ht="24">
      <c r="A366" s="14"/>
      <c r="B366" s="13">
        <v>20</v>
      </c>
      <c r="C366" s="92">
        <v>22214</v>
      </c>
      <c r="D366" s="18">
        <v>193.38</v>
      </c>
      <c r="E366" s="18">
        <v>131.44</v>
      </c>
      <c r="F366" s="63">
        <f t="shared" si="44"/>
        <v>11.356416000000001</v>
      </c>
      <c r="G366" s="18">
        <f t="shared" si="45"/>
        <v>57.402229999999996</v>
      </c>
      <c r="H366" s="63">
        <f t="shared" si="46"/>
        <v>651.88360320768</v>
      </c>
      <c r="I366" s="175" t="s">
        <v>103</v>
      </c>
      <c r="J366" s="18">
        <v>65.40032</v>
      </c>
      <c r="K366" s="18">
        <v>46.66759</v>
      </c>
      <c r="L366" s="18">
        <v>60.13878</v>
      </c>
      <c r="M366" s="19"/>
      <c r="N366" s="19"/>
    </row>
    <row r="367" spans="1:14" ht="24">
      <c r="A367" s="14"/>
      <c r="B367" s="13">
        <v>21</v>
      </c>
      <c r="C367" s="92">
        <v>22228</v>
      </c>
      <c r="D367" s="18">
        <v>192.8</v>
      </c>
      <c r="E367" s="18">
        <v>75.42</v>
      </c>
      <c r="F367" s="63">
        <f t="shared" si="44"/>
        <v>6.516288</v>
      </c>
      <c r="G367" s="18">
        <f t="shared" si="45"/>
        <v>18.215143333333334</v>
      </c>
      <c r="H367" s="63">
        <f t="shared" si="46"/>
        <v>118.69511992128001</v>
      </c>
      <c r="I367" s="175" t="s">
        <v>104</v>
      </c>
      <c r="J367" s="18">
        <v>27.80269</v>
      </c>
      <c r="K367" s="18">
        <v>12.93947</v>
      </c>
      <c r="L367" s="18">
        <v>13.90327</v>
      </c>
      <c r="M367" s="19"/>
      <c r="N367" s="19"/>
    </row>
    <row r="368" spans="1:14" ht="24">
      <c r="A368" s="14"/>
      <c r="B368" s="13">
        <v>22</v>
      </c>
      <c r="C368" s="92">
        <v>22247</v>
      </c>
      <c r="D368" s="18">
        <v>192.55</v>
      </c>
      <c r="E368" s="18">
        <v>44.9</v>
      </c>
      <c r="F368" s="63">
        <f t="shared" si="44"/>
        <v>3.87936</v>
      </c>
      <c r="G368" s="18">
        <f t="shared" si="45"/>
        <v>25.377456666666664</v>
      </c>
      <c r="H368" s="63">
        <f t="shared" si="46"/>
        <v>98.4482902944</v>
      </c>
      <c r="I368" s="175" t="s">
        <v>105</v>
      </c>
      <c r="J368" s="18">
        <v>24.27988</v>
      </c>
      <c r="K368" s="18">
        <v>27.12932</v>
      </c>
      <c r="L368" s="18">
        <v>24.72317</v>
      </c>
      <c r="M368" s="19"/>
      <c r="N368" s="19"/>
    </row>
    <row r="369" spans="1:14" ht="24">
      <c r="A369" s="14"/>
      <c r="B369" s="13">
        <v>23</v>
      </c>
      <c r="C369" s="92">
        <v>22254</v>
      </c>
      <c r="D369" s="18">
        <v>192.46</v>
      </c>
      <c r="E369" s="18">
        <v>36.58</v>
      </c>
      <c r="F369" s="63">
        <f t="shared" si="44"/>
        <v>3.160512</v>
      </c>
      <c r="G369" s="18">
        <f t="shared" si="45"/>
        <v>38.05654666666666</v>
      </c>
      <c r="H369" s="63">
        <f t="shared" si="46"/>
        <v>120.27817241855999</v>
      </c>
      <c r="I369" s="175" t="s">
        <v>106</v>
      </c>
      <c r="J369" s="18">
        <v>43.94708</v>
      </c>
      <c r="K369" s="18">
        <v>20.95652</v>
      </c>
      <c r="L369" s="18">
        <v>49.26604</v>
      </c>
      <c r="M369" s="19"/>
      <c r="N369" s="19"/>
    </row>
    <row r="370" spans="1:14" ht="24">
      <c r="A370" s="14"/>
      <c r="B370" s="13">
        <v>24</v>
      </c>
      <c r="C370" s="92">
        <v>22263</v>
      </c>
      <c r="D370" s="18">
        <v>192.48</v>
      </c>
      <c r="E370" s="18">
        <v>39.28</v>
      </c>
      <c r="F370" s="63">
        <f t="shared" si="44"/>
        <v>3.3937920000000004</v>
      </c>
      <c r="G370" s="18">
        <f t="shared" si="45"/>
        <v>25.184916666666666</v>
      </c>
      <c r="H370" s="63">
        <f t="shared" si="46"/>
        <v>85.472368704</v>
      </c>
      <c r="I370" s="175" t="s">
        <v>81</v>
      </c>
      <c r="J370" s="18">
        <v>16.11365</v>
      </c>
      <c r="K370" s="18">
        <v>33.24173</v>
      </c>
      <c r="L370" s="18">
        <v>26.19937</v>
      </c>
      <c r="M370" s="19"/>
      <c r="N370" s="19"/>
    </row>
    <row r="371" spans="1:14" ht="24">
      <c r="A371" s="14"/>
      <c r="B371" s="13">
        <v>25</v>
      </c>
      <c r="C371" s="92">
        <v>22275</v>
      </c>
      <c r="D371" s="18">
        <v>192.31</v>
      </c>
      <c r="E371" s="18">
        <v>24</v>
      </c>
      <c r="F371" s="63">
        <f t="shared" si="44"/>
        <v>2.0736</v>
      </c>
      <c r="G371" s="18">
        <f t="shared" si="45"/>
        <v>33.48409999999999</v>
      </c>
      <c r="H371" s="63">
        <f t="shared" si="46"/>
        <v>69.43262975999998</v>
      </c>
      <c r="I371" s="175" t="s">
        <v>107</v>
      </c>
      <c r="J371" s="18">
        <v>16.12737</v>
      </c>
      <c r="K371" s="18">
        <v>49.63021</v>
      </c>
      <c r="L371" s="18">
        <v>34.69472</v>
      </c>
      <c r="M371" s="19"/>
      <c r="N371" s="19"/>
    </row>
    <row r="372" spans="1:14" ht="24">
      <c r="A372" s="14"/>
      <c r="B372" s="13">
        <v>26</v>
      </c>
      <c r="C372" s="92">
        <v>22289</v>
      </c>
      <c r="D372" s="18">
        <v>192.37</v>
      </c>
      <c r="E372" s="18">
        <v>25.62</v>
      </c>
      <c r="F372" s="63">
        <f t="shared" si="44"/>
        <v>2.2135680000000004</v>
      </c>
      <c r="G372" s="18">
        <f t="shared" si="45"/>
        <v>22.793166666666668</v>
      </c>
      <c r="H372" s="63">
        <f t="shared" si="46"/>
        <v>50.45422435200001</v>
      </c>
      <c r="I372" s="175" t="s">
        <v>82</v>
      </c>
      <c r="J372" s="18">
        <v>15.09624</v>
      </c>
      <c r="K372" s="18">
        <v>19.78691</v>
      </c>
      <c r="L372" s="18">
        <v>33.49635</v>
      </c>
      <c r="M372" s="19"/>
      <c r="N372" s="19"/>
    </row>
    <row r="373" spans="1:14" ht="24">
      <c r="A373" s="14"/>
      <c r="B373" s="13">
        <v>27</v>
      </c>
      <c r="C373" s="92">
        <v>21946</v>
      </c>
      <c r="D373" s="18">
        <v>192.22</v>
      </c>
      <c r="E373" s="18">
        <v>16.21</v>
      </c>
      <c r="F373" s="63">
        <f t="shared" si="44"/>
        <v>1.4005440000000002</v>
      </c>
      <c r="G373" s="18">
        <f t="shared" si="45"/>
        <v>7.273653333333333</v>
      </c>
      <c r="H373" s="63">
        <f t="shared" si="46"/>
        <v>10.187071534080001</v>
      </c>
      <c r="I373" s="175" t="s">
        <v>83</v>
      </c>
      <c r="J373" s="18">
        <v>10.74806</v>
      </c>
      <c r="K373" s="18">
        <v>9.78697</v>
      </c>
      <c r="L373" s="18">
        <v>1.28593</v>
      </c>
      <c r="M373" s="19"/>
      <c r="N373" s="19"/>
    </row>
    <row r="374" spans="1:14" ht="24">
      <c r="A374" s="14"/>
      <c r="B374" s="13">
        <v>28</v>
      </c>
      <c r="C374" s="92">
        <v>22319</v>
      </c>
      <c r="D374" s="18">
        <v>192.16</v>
      </c>
      <c r="E374" s="18">
        <v>11.2</v>
      </c>
      <c r="F374" s="63">
        <f t="shared" si="44"/>
        <v>0.96768</v>
      </c>
      <c r="G374" s="18">
        <f t="shared" si="45"/>
        <v>5.473436666666667</v>
      </c>
      <c r="H374" s="63">
        <f t="shared" si="46"/>
        <v>5.2965351936000005</v>
      </c>
      <c r="I374" s="175" t="s">
        <v>108</v>
      </c>
      <c r="J374" s="18">
        <v>0</v>
      </c>
      <c r="K374" s="18">
        <v>3.32779</v>
      </c>
      <c r="L374" s="18">
        <v>13.09252</v>
      </c>
      <c r="M374" s="19"/>
      <c r="N374" s="19"/>
    </row>
    <row r="375" spans="1:14" ht="24">
      <c r="A375" s="14"/>
      <c r="B375" s="13">
        <v>29</v>
      </c>
      <c r="C375" s="92">
        <v>22331</v>
      </c>
      <c r="D375" s="18">
        <v>192.08</v>
      </c>
      <c r="E375" s="18">
        <v>10.38</v>
      </c>
      <c r="F375" s="63">
        <f t="shared" si="44"/>
        <v>0.8968320000000001</v>
      </c>
      <c r="G375" s="18">
        <f t="shared" si="45"/>
        <v>13.041346666666668</v>
      </c>
      <c r="H375" s="63">
        <f t="shared" si="46"/>
        <v>11.695897013760002</v>
      </c>
      <c r="I375" s="175" t="s">
        <v>109</v>
      </c>
      <c r="J375" s="18">
        <v>10.63865</v>
      </c>
      <c r="K375" s="18">
        <v>2.40848</v>
      </c>
      <c r="L375" s="18">
        <v>26.07691</v>
      </c>
      <c r="M375" s="19"/>
      <c r="N375" s="19"/>
    </row>
    <row r="376" spans="1:14" ht="24">
      <c r="A376" s="14"/>
      <c r="B376" s="13">
        <v>30</v>
      </c>
      <c r="C376" s="92">
        <v>22345</v>
      </c>
      <c r="D376" s="18">
        <v>192.02</v>
      </c>
      <c r="E376" s="18">
        <v>10.72</v>
      </c>
      <c r="F376" s="63">
        <f t="shared" si="44"/>
        <v>0.9262080000000001</v>
      </c>
      <c r="G376" s="18">
        <f t="shared" si="45"/>
        <v>42.256476666666664</v>
      </c>
      <c r="H376" s="63">
        <f t="shared" si="46"/>
        <v>39.138286740480005</v>
      </c>
      <c r="I376" s="175" t="s">
        <v>110</v>
      </c>
      <c r="J376" s="18">
        <v>33.88616</v>
      </c>
      <c r="K376" s="18">
        <v>45.89495</v>
      </c>
      <c r="L376" s="18">
        <v>46.98832</v>
      </c>
      <c r="M376" s="19"/>
      <c r="N376" s="19"/>
    </row>
    <row r="377" spans="2:14" s="224" customFormat="1" ht="24.75" thickBot="1">
      <c r="B377" s="225">
        <v>31</v>
      </c>
      <c r="C377" s="226">
        <v>22366</v>
      </c>
      <c r="D377" s="227">
        <v>192.92</v>
      </c>
      <c r="E377" s="227">
        <v>6.99</v>
      </c>
      <c r="F377" s="228">
        <f t="shared" si="44"/>
        <v>0.603936</v>
      </c>
      <c r="G377" s="227">
        <f t="shared" si="45"/>
        <v>35.311800000000005</v>
      </c>
      <c r="H377" s="228">
        <f t="shared" si="46"/>
        <v>21.326067244800004</v>
      </c>
      <c r="I377" s="229" t="s">
        <v>111</v>
      </c>
      <c r="J377" s="227">
        <v>30.04461</v>
      </c>
      <c r="K377" s="227">
        <v>36.93715</v>
      </c>
      <c r="L377" s="227">
        <v>38.95364</v>
      </c>
      <c r="M377" s="230"/>
      <c r="N377" s="230"/>
    </row>
    <row r="378" spans="1:14" ht="24">
      <c r="A378" s="14"/>
      <c r="B378" s="13">
        <v>1</v>
      </c>
      <c r="C378" s="92">
        <v>22373</v>
      </c>
      <c r="D378" s="18">
        <v>192.15</v>
      </c>
      <c r="E378" s="18">
        <v>16.72</v>
      </c>
      <c r="F378" s="63">
        <f t="shared" si="44"/>
        <v>1.444608</v>
      </c>
      <c r="G378" s="18">
        <f t="shared" si="45"/>
        <v>37.28799333333333</v>
      </c>
      <c r="H378" s="63">
        <f t="shared" si="46"/>
        <v>53.86653347327999</v>
      </c>
      <c r="I378" s="175" t="s">
        <v>84</v>
      </c>
      <c r="J378" s="18">
        <v>38.77335</v>
      </c>
      <c r="K378" s="18">
        <v>31.52499</v>
      </c>
      <c r="L378" s="18">
        <v>41.56564</v>
      </c>
      <c r="M378" s="19"/>
      <c r="N378" s="19"/>
    </row>
    <row r="379" spans="1:14" ht="24">
      <c r="A379" s="14"/>
      <c r="B379" s="13">
        <v>2</v>
      </c>
      <c r="C379" s="92">
        <v>22390</v>
      </c>
      <c r="D379" s="18">
        <v>192.3</v>
      </c>
      <c r="E379" s="18">
        <v>24.9</v>
      </c>
      <c r="F379" s="63">
        <f t="shared" si="44"/>
        <v>2.15136</v>
      </c>
      <c r="G379" s="18">
        <f t="shared" si="45"/>
        <v>51.75953333333334</v>
      </c>
      <c r="H379" s="63">
        <f t="shared" si="46"/>
        <v>111.353389632</v>
      </c>
      <c r="I379" s="175" t="s">
        <v>85</v>
      </c>
      <c r="J379" s="18">
        <v>78.53637</v>
      </c>
      <c r="K379" s="18">
        <v>26.29128</v>
      </c>
      <c r="L379" s="18">
        <v>50.45095</v>
      </c>
      <c r="M379" s="19"/>
      <c r="N379" s="19"/>
    </row>
    <row r="380" spans="1:14" ht="24">
      <c r="A380" s="14"/>
      <c r="B380" s="13">
        <v>3</v>
      </c>
      <c r="C380" s="92">
        <v>22404</v>
      </c>
      <c r="D380" s="18">
        <v>192.23</v>
      </c>
      <c r="E380" s="18">
        <v>34.59</v>
      </c>
      <c r="F380" s="63">
        <f t="shared" si="44"/>
        <v>2.9885760000000006</v>
      </c>
      <c r="G380" s="18">
        <f t="shared" si="45"/>
        <v>10.637216666666667</v>
      </c>
      <c r="H380" s="63">
        <f t="shared" si="46"/>
        <v>31.79013043680001</v>
      </c>
      <c r="I380" s="175" t="s">
        <v>86</v>
      </c>
      <c r="J380" s="18">
        <v>16.81781</v>
      </c>
      <c r="K380" s="18">
        <v>3.06102</v>
      </c>
      <c r="L380" s="18">
        <v>12.03282</v>
      </c>
      <c r="M380" s="19"/>
      <c r="N380" s="19"/>
    </row>
    <row r="381" spans="1:14" ht="24">
      <c r="A381" s="14"/>
      <c r="B381" s="13">
        <v>4</v>
      </c>
      <c r="C381" s="92">
        <v>22417</v>
      </c>
      <c r="D381" s="250">
        <v>192.1</v>
      </c>
      <c r="E381" s="18">
        <v>13.83</v>
      </c>
      <c r="F381" s="63">
        <f t="shared" si="44"/>
        <v>1.194912</v>
      </c>
      <c r="G381" s="18">
        <f t="shared" si="45"/>
        <v>8.650656666666668</v>
      </c>
      <c r="H381" s="63">
        <f t="shared" si="46"/>
        <v>10.336773458880002</v>
      </c>
      <c r="I381" s="175" t="s">
        <v>87</v>
      </c>
      <c r="J381" s="18">
        <v>5.61482</v>
      </c>
      <c r="K381" s="18">
        <v>7.98115</v>
      </c>
      <c r="L381" s="18">
        <v>12.356</v>
      </c>
      <c r="M381" s="19"/>
      <c r="N381" s="19"/>
    </row>
    <row r="382" spans="1:14" ht="24">
      <c r="A382" s="14"/>
      <c r="B382" s="13">
        <v>5</v>
      </c>
      <c r="C382" s="92">
        <v>22421</v>
      </c>
      <c r="D382" s="18">
        <v>193.29</v>
      </c>
      <c r="E382" s="18">
        <v>120.95</v>
      </c>
      <c r="F382" s="63">
        <f t="shared" si="44"/>
        <v>10.450080000000002</v>
      </c>
      <c r="G382" s="18">
        <f t="shared" si="45"/>
        <v>228.95638666666665</v>
      </c>
      <c r="H382" s="63">
        <f t="shared" si="46"/>
        <v>2392.6125571776</v>
      </c>
      <c r="I382" s="175" t="s">
        <v>88</v>
      </c>
      <c r="J382" s="18">
        <v>237.11963</v>
      </c>
      <c r="K382" s="18">
        <v>273.65055</v>
      </c>
      <c r="L382" s="18">
        <v>176.09898</v>
      </c>
      <c r="M382" s="19"/>
      <c r="N382" s="19"/>
    </row>
    <row r="383" spans="1:14" ht="24">
      <c r="A383" s="14"/>
      <c r="B383" s="13">
        <v>6</v>
      </c>
      <c r="C383" s="92">
        <v>22437</v>
      </c>
      <c r="D383" s="18">
        <v>192.56</v>
      </c>
      <c r="E383" s="18">
        <v>43.86</v>
      </c>
      <c r="F383" s="63">
        <f t="shared" si="44"/>
        <v>3.789504</v>
      </c>
      <c r="G383" s="18">
        <f t="shared" si="45"/>
        <v>72.26246666666667</v>
      </c>
      <c r="H383" s="63">
        <f t="shared" si="46"/>
        <v>273.8389064832</v>
      </c>
      <c r="I383" s="175" t="s">
        <v>89</v>
      </c>
      <c r="J383" s="18">
        <v>93.28424</v>
      </c>
      <c r="K383" s="18">
        <v>70.7422</v>
      </c>
      <c r="L383" s="18">
        <v>52.76096</v>
      </c>
      <c r="M383" s="19"/>
      <c r="N383" s="19"/>
    </row>
    <row r="384" spans="1:14" ht="24">
      <c r="A384" s="14"/>
      <c r="B384" s="13">
        <v>7</v>
      </c>
      <c r="C384" s="92">
        <v>22452</v>
      </c>
      <c r="D384" s="18">
        <v>194.42</v>
      </c>
      <c r="E384" s="18">
        <v>224.89</v>
      </c>
      <c r="F384" s="63">
        <f t="shared" si="44"/>
        <v>19.430496</v>
      </c>
      <c r="G384" s="18">
        <f t="shared" si="45"/>
        <v>994.60028</v>
      </c>
      <c r="H384" s="63">
        <f t="shared" si="46"/>
        <v>19325.57676213888</v>
      </c>
      <c r="I384" s="175" t="s">
        <v>90</v>
      </c>
      <c r="J384" s="18">
        <v>999.09991</v>
      </c>
      <c r="K384" s="18">
        <v>963.80288</v>
      </c>
      <c r="L384" s="18">
        <v>1020.89805</v>
      </c>
      <c r="M384" s="19"/>
      <c r="N384" s="19"/>
    </row>
    <row r="385" spans="1:14" ht="24">
      <c r="A385" s="14"/>
      <c r="B385" s="13">
        <v>8</v>
      </c>
      <c r="C385" s="92">
        <v>22459</v>
      </c>
      <c r="D385" s="18">
        <v>195.4</v>
      </c>
      <c r="E385" s="18">
        <v>377.448</v>
      </c>
      <c r="F385" s="63">
        <f t="shared" si="44"/>
        <v>32.6115072</v>
      </c>
      <c r="G385" s="18">
        <f t="shared" si="45"/>
        <v>391.8703766666667</v>
      </c>
      <c r="H385" s="63">
        <f t="shared" si="46"/>
        <v>12779.483610131712</v>
      </c>
      <c r="I385" s="175" t="s">
        <v>91</v>
      </c>
      <c r="J385" s="18">
        <v>402.38837</v>
      </c>
      <c r="K385" s="18">
        <v>364.01859</v>
      </c>
      <c r="L385" s="18">
        <v>409.20417</v>
      </c>
      <c r="M385" s="19"/>
      <c r="N385" s="19"/>
    </row>
    <row r="386" spans="1:14" ht="24">
      <c r="A386" s="14"/>
      <c r="B386" s="13">
        <v>9</v>
      </c>
      <c r="C386" s="92">
        <v>22482</v>
      </c>
      <c r="D386" s="18">
        <v>196.05</v>
      </c>
      <c r="E386" s="18">
        <v>535.27</v>
      </c>
      <c r="F386" s="63">
        <f t="shared" si="44"/>
        <v>46.247328</v>
      </c>
      <c r="G386" s="18">
        <f t="shared" si="45"/>
        <v>312.4620933333333</v>
      </c>
      <c r="H386" s="63">
        <f t="shared" si="46"/>
        <v>14450.53691795328</v>
      </c>
      <c r="I386" s="175" t="s">
        <v>92</v>
      </c>
      <c r="J386" s="18">
        <v>307.7088</v>
      </c>
      <c r="K386" s="18">
        <v>310.26466</v>
      </c>
      <c r="L386" s="18">
        <v>319.41282</v>
      </c>
      <c r="M386" s="19"/>
      <c r="N386" s="19"/>
    </row>
    <row r="387" spans="1:14" ht="24">
      <c r="A387" s="14"/>
      <c r="B387" s="13"/>
      <c r="C387" s="92">
        <v>22483</v>
      </c>
      <c r="D387" s="18">
        <v>197.23</v>
      </c>
      <c r="E387" s="18">
        <v>749.87</v>
      </c>
      <c r="F387" s="63">
        <f t="shared" si="44"/>
        <v>64.788768</v>
      </c>
      <c r="G387" s="18">
        <f t="shared" si="45"/>
        <v>807.5257133333334</v>
      </c>
      <c r="H387" s="63">
        <f t="shared" si="46"/>
        <v>52318.59609518785</v>
      </c>
      <c r="I387" s="175" t="s">
        <v>93</v>
      </c>
      <c r="J387" s="18">
        <v>796.13603</v>
      </c>
      <c r="K387" s="18">
        <v>713.97143</v>
      </c>
      <c r="L387" s="18">
        <v>912.46968</v>
      </c>
      <c r="M387" s="19"/>
      <c r="N387" s="19"/>
    </row>
    <row r="388" spans="1:14" ht="24">
      <c r="A388" s="14"/>
      <c r="B388" s="13">
        <v>11</v>
      </c>
      <c r="C388" s="92">
        <v>22484</v>
      </c>
      <c r="D388" s="18">
        <v>198.42</v>
      </c>
      <c r="E388" s="18">
        <v>971.39</v>
      </c>
      <c r="F388" s="63">
        <f t="shared" si="44"/>
        <v>83.928096</v>
      </c>
      <c r="G388" s="18">
        <f t="shared" si="45"/>
        <v>598.7895533333334</v>
      </c>
      <c r="H388" s="63">
        <f t="shared" si="46"/>
        <v>50255.267115957125</v>
      </c>
      <c r="I388" s="175" t="s">
        <v>94</v>
      </c>
      <c r="J388" s="18">
        <v>639.45578</v>
      </c>
      <c r="K388" s="18">
        <v>640.71483</v>
      </c>
      <c r="L388" s="18">
        <v>516.19805</v>
      </c>
      <c r="M388" s="19"/>
      <c r="N388" s="19"/>
    </row>
    <row r="389" spans="1:14" ht="24">
      <c r="A389" s="14"/>
      <c r="B389" s="13">
        <v>12</v>
      </c>
      <c r="C389" s="92">
        <v>22496</v>
      </c>
      <c r="D389" s="18">
        <v>194.615</v>
      </c>
      <c r="E389" s="18">
        <v>308.09</v>
      </c>
      <c r="F389" s="63">
        <f t="shared" si="44"/>
        <v>26.618976</v>
      </c>
      <c r="G389" s="18">
        <f t="shared" si="45"/>
        <v>239.22693333333333</v>
      </c>
      <c r="H389" s="63">
        <f t="shared" si="46"/>
        <v>6367.9759969536</v>
      </c>
      <c r="I389" s="175" t="s">
        <v>95</v>
      </c>
      <c r="J389" s="18">
        <v>233.90334</v>
      </c>
      <c r="K389" s="18">
        <v>249.81544</v>
      </c>
      <c r="L389" s="18">
        <v>233.96202</v>
      </c>
      <c r="M389" s="19"/>
      <c r="N389" s="19"/>
    </row>
    <row r="390" spans="1:14" ht="24">
      <c r="A390" s="14"/>
      <c r="B390" s="13">
        <v>13</v>
      </c>
      <c r="C390" s="92">
        <v>22507</v>
      </c>
      <c r="D390" s="18">
        <v>193.755</v>
      </c>
      <c r="E390" s="18">
        <v>186.84</v>
      </c>
      <c r="F390" s="63">
        <f t="shared" si="44"/>
        <v>16.142976</v>
      </c>
      <c r="G390" s="18">
        <f t="shared" si="45"/>
        <v>1986.9922766666666</v>
      </c>
      <c r="H390" s="63">
        <f t="shared" si="46"/>
        <v>32075.96863441536</v>
      </c>
      <c r="I390" s="175" t="s">
        <v>96</v>
      </c>
      <c r="J390" s="18">
        <v>2068.2094</v>
      </c>
      <c r="K390" s="18">
        <v>2067.80647</v>
      </c>
      <c r="L390" s="18">
        <v>1824.96096</v>
      </c>
      <c r="M390" s="19"/>
      <c r="N390" s="19"/>
    </row>
    <row r="391" spans="1:14" ht="24">
      <c r="A391" s="14"/>
      <c r="B391" s="13">
        <v>14</v>
      </c>
      <c r="C391" s="92">
        <v>22511</v>
      </c>
      <c r="D391" s="18">
        <v>200.61</v>
      </c>
      <c r="E391" s="18">
        <v>1636.387</v>
      </c>
      <c r="F391" s="63">
        <f t="shared" si="44"/>
        <v>141.3838368</v>
      </c>
      <c r="G391" s="18">
        <f t="shared" si="45"/>
        <v>178.13478999999998</v>
      </c>
      <c r="H391" s="63">
        <f t="shared" si="46"/>
        <v>25185.38007776227</v>
      </c>
      <c r="I391" s="175" t="s">
        <v>97</v>
      </c>
      <c r="J391" s="18">
        <v>179.862</v>
      </c>
      <c r="K391" s="18">
        <v>180.56667</v>
      </c>
      <c r="L391" s="18">
        <v>173.9757</v>
      </c>
      <c r="M391" s="19"/>
      <c r="N391" s="19"/>
    </row>
    <row r="392" spans="1:14" ht="24">
      <c r="A392" s="14"/>
      <c r="B392" s="13">
        <v>15</v>
      </c>
      <c r="C392" s="92">
        <v>22535</v>
      </c>
      <c r="D392" s="18">
        <v>194.75</v>
      </c>
      <c r="E392" s="18">
        <v>310.34</v>
      </c>
      <c r="F392" s="63">
        <f t="shared" si="44"/>
        <v>26.813375999999998</v>
      </c>
      <c r="G392" s="18">
        <f t="shared" si="45"/>
        <v>1274.5650033333334</v>
      </c>
      <c r="H392" s="63">
        <f t="shared" si="46"/>
        <v>34175.39067081792</v>
      </c>
      <c r="I392" s="175" t="s">
        <v>98</v>
      </c>
      <c r="J392" s="18">
        <v>1242.81754</v>
      </c>
      <c r="K392" s="18">
        <v>1294.36102</v>
      </c>
      <c r="L392" s="18">
        <v>1286.51645</v>
      </c>
      <c r="M392" s="19"/>
      <c r="N392" s="19"/>
    </row>
    <row r="393" spans="1:14" ht="24">
      <c r="A393" s="14"/>
      <c r="B393" s="13">
        <v>16</v>
      </c>
      <c r="C393" s="92">
        <v>22544</v>
      </c>
      <c r="D393" s="18">
        <v>195.05</v>
      </c>
      <c r="E393" s="18">
        <v>363.3</v>
      </c>
      <c r="F393" s="63">
        <f t="shared" si="44"/>
        <v>31.389120000000002</v>
      </c>
      <c r="G393" s="18">
        <f t="shared" si="45"/>
        <v>429.11784000000006</v>
      </c>
      <c r="H393" s="63">
        <f t="shared" si="46"/>
        <v>13469.631373900802</v>
      </c>
      <c r="I393" s="175" t="s">
        <v>99</v>
      </c>
      <c r="J393" s="18">
        <v>434.33482</v>
      </c>
      <c r="K393" s="18">
        <v>437.58843</v>
      </c>
      <c r="L393" s="18">
        <v>415.43027</v>
      </c>
      <c r="M393" s="19"/>
      <c r="N393" s="19"/>
    </row>
    <row r="394" spans="1:14" ht="24">
      <c r="A394" s="14"/>
      <c r="B394" s="13">
        <v>17</v>
      </c>
      <c r="C394" s="92">
        <v>22548</v>
      </c>
      <c r="D394" s="18">
        <v>194.03</v>
      </c>
      <c r="E394" s="18">
        <v>202.43</v>
      </c>
      <c r="F394" s="63">
        <f t="shared" si="44"/>
        <v>17.489952000000002</v>
      </c>
      <c r="G394" s="18">
        <f t="shared" si="45"/>
        <v>176.42166333333333</v>
      </c>
      <c r="H394" s="63">
        <f t="shared" si="46"/>
        <v>3085.6064234601604</v>
      </c>
      <c r="I394" s="175" t="s">
        <v>100</v>
      </c>
      <c r="J394" s="18">
        <v>159.13118</v>
      </c>
      <c r="K394" s="18">
        <v>179.79663</v>
      </c>
      <c r="L394" s="18">
        <v>190.33718</v>
      </c>
      <c r="M394" s="19"/>
      <c r="N394" s="19"/>
    </row>
    <row r="395" spans="1:14" ht="24">
      <c r="A395" s="14"/>
      <c r="B395" s="13">
        <v>18</v>
      </c>
      <c r="C395" s="92">
        <v>22556</v>
      </c>
      <c r="D395" s="18">
        <v>194.17</v>
      </c>
      <c r="E395" s="18">
        <v>212.71</v>
      </c>
      <c r="F395" s="63">
        <f t="shared" si="44"/>
        <v>18.378144000000002</v>
      </c>
      <c r="G395" s="18">
        <f t="shared" si="45"/>
        <v>220.97769666666667</v>
      </c>
      <c r="H395" s="63">
        <f t="shared" si="46"/>
        <v>4061.159930128321</v>
      </c>
      <c r="I395" s="175" t="s">
        <v>101</v>
      </c>
      <c r="J395" s="18">
        <v>195.02331</v>
      </c>
      <c r="K395" s="18">
        <v>248.45111</v>
      </c>
      <c r="L395" s="18">
        <v>219.45867</v>
      </c>
      <c r="M395" s="19"/>
      <c r="N395" s="19"/>
    </row>
    <row r="396" spans="1:14" ht="24">
      <c r="A396" s="14"/>
      <c r="B396" s="13">
        <v>19</v>
      </c>
      <c r="C396" s="92">
        <v>22570</v>
      </c>
      <c r="D396" s="18">
        <v>193.03</v>
      </c>
      <c r="E396" s="18">
        <v>87.55</v>
      </c>
      <c r="F396" s="63">
        <f t="shared" si="44"/>
        <v>7.56432</v>
      </c>
      <c r="G396" s="18">
        <f t="shared" si="45"/>
        <v>101.42376333333334</v>
      </c>
      <c r="H396" s="63">
        <f t="shared" si="46"/>
        <v>767.2018014576001</v>
      </c>
      <c r="I396" s="175" t="s">
        <v>102</v>
      </c>
      <c r="J396" s="18">
        <v>99.23506</v>
      </c>
      <c r="K396" s="18">
        <v>88.80995</v>
      </c>
      <c r="L396" s="18">
        <v>116.22628</v>
      </c>
      <c r="M396" s="19"/>
      <c r="N396" s="19"/>
    </row>
    <row r="397" spans="1:14" ht="24">
      <c r="A397" s="14"/>
      <c r="B397" s="13">
        <v>20</v>
      </c>
      <c r="C397" s="92">
        <v>22583</v>
      </c>
      <c r="D397" s="18">
        <v>192.95</v>
      </c>
      <c r="E397" s="18">
        <v>80.8</v>
      </c>
      <c r="F397" s="63">
        <f t="shared" si="44"/>
        <v>6.98112</v>
      </c>
      <c r="G397" s="18">
        <f t="shared" si="45"/>
        <v>147.83720333333335</v>
      </c>
      <c r="H397" s="63">
        <f t="shared" si="46"/>
        <v>1032.0692569344</v>
      </c>
      <c r="I397" s="175" t="s">
        <v>103</v>
      </c>
      <c r="J397" s="18">
        <v>145.3051</v>
      </c>
      <c r="K397" s="18">
        <v>153.88751</v>
      </c>
      <c r="L397" s="18">
        <v>144.319</v>
      </c>
      <c r="M397" s="19"/>
      <c r="N397" s="19"/>
    </row>
    <row r="398" spans="1:14" ht="24">
      <c r="A398" s="14"/>
      <c r="B398" s="13">
        <v>21</v>
      </c>
      <c r="C398" s="92">
        <v>22590</v>
      </c>
      <c r="D398" s="18">
        <v>192.74</v>
      </c>
      <c r="E398" s="18">
        <v>59.4</v>
      </c>
      <c r="F398" s="63">
        <f t="shared" si="44"/>
        <v>5.13216</v>
      </c>
      <c r="G398" s="18">
        <f t="shared" si="45"/>
        <v>2.8979733333333333</v>
      </c>
      <c r="H398" s="63">
        <f t="shared" si="46"/>
        <v>14.8728628224</v>
      </c>
      <c r="I398" s="175" t="s">
        <v>104</v>
      </c>
      <c r="J398" s="18">
        <v>6.3136</v>
      </c>
      <c r="K398" s="18">
        <v>0.36588</v>
      </c>
      <c r="L398" s="18">
        <v>2.01444</v>
      </c>
      <c r="M398" s="19"/>
      <c r="N398" s="19"/>
    </row>
    <row r="399" spans="1:14" ht="24">
      <c r="A399" s="14"/>
      <c r="B399" s="13">
        <v>22</v>
      </c>
      <c r="C399" s="92">
        <v>22604</v>
      </c>
      <c r="D399" s="18">
        <v>192.6</v>
      </c>
      <c r="E399" s="18">
        <v>46.22</v>
      </c>
      <c r="F399" s="63">
        <f t="shared" si="44"/>
        <v>3.993408</v>
      </c>
      <c r="G399" s="18">
        <f t="shared" si="45"/>
        <v>17.25554</v>
      </c>
      <c r="H399" s="63">
        <f t="shared" si="46"/>
        <v>68.90841148032</v>
      </c>
      <c r="I399" s="175" t="s">
        <v>105</v>
      </c>
      <c r="J399" s="18">
        <v>16.81205</v>
      </c>
      <c r="K399" s="18">
        <v>16.07602</v>
      </c>
      <c r="L399" s="18">
        <v>18.87855</v>
      </c>
      <c r="M399" s="19"/>
      <c r="N399" s="19"/>
    </row>
    <row r="400" spans="1:14" ht="24">
      <c r="A400" s="14"/>
      <c r="B400" s="13">
        <v>23</v>
      </c>
      <c r="C400" s="92">
        <v>22611</v>
      </c>
      <c r="D400" s="18">
        <v>192.48</v>
      </c>
      <c r="E400" s="18">
        <v>33.29</v>
      </c>
      <c r="F400" s="63">
        <f t="shared" si="44"/>
        <v>2.876256</v>
      </c>
      <c r="G400" s="18">
        <f t="shared" si="45"/>
        <v>5.692786666666667</v>
      </c>
      <c r="H400" s="63">
        <f t="shared" si="46"/>
        <v>16.373911806720002</v>
      </c>
      <c r="I400" s="175" t="s">
        <v>106</v>
      </c>
      <c r="J400" s="18">
        <v>5.00031</v>
      </c>
      <c r="K400" s="18">
        <v>10.01818</v>
      </c>
      <c r="L400" s="18">
        <v>2.05987</v>
      </c>
      <c r="M400" s="19"/>
      <c r="N400" s="19"/>
    </row>
    <row r="401" spans="1:14" ht="24">
      <c r="A401" s="14"/>
      <c r="B401" s="13">
        <v>24</v>
      </c>
      <c r="C401" s="92">
        <v>22621</v>
      </c>
      <c r="D401" s="18">
        <v>192.38</v>
      </c>
      <c r="E401" s="18">
        <v>29.11</v>
      </c>
      <c r="F401" s="63">
        <f t="shared" si="44"/>
        <v>2.515104</v>
      </c>
      <c r="G401" s="18">
        <f t="shared" si="45"/>
        <v>9.195083333333335</v>
      </c>
      <c r="H401" s="63">
        <f t="shared" si="46"/>
        <v>23.126590872000005</v>
      </c>
      <c r="I401" s="175" t="s">
        <v>81</v>
      </c>
      <c r="J401" s="18">
        <v>11.09978</v>
      </c>
      <c r="K401" s="18">
        <v>13.0304</v>
      </c>
      <c r="L401" s="18">
        <v>3.45507</v>
      </c>
      <c r="M401" s="19"/>
      <c r="N401" s="19"/>
    </row>
    <row r="402" spans="1:14" ht="24">
      <c r="A402" s="14"/>
      <c r="B402" s="13">
        <v>25</v>
      </c>
      <c r="C402" s="92">
        <v>22632</v>
      </c>
      <c r="D402" s="18">
        <v>192.33</v>
      </c>
      <c r="E402" s="18">
        <v>22.75</v>
      </c>
      <c r="F402" s="63">
        <f t="shared" si="44"/>
        <v>1.9656</v>
      </c>
      <c r="G402" s="18">
        <f t="shared" si="45"/>
        <v>36.245306666666664</v>
      </c>
      <c r="H402" s="63">
        <f t="shared" si="46"/>
        <v>71.243774784</v>
      </c>
      <c r="I402" s="175" t="s">
        <v>107</v>
      </c>
      <c r="J402" s="18">
        <v>6.59237</v>
      </c>
      <c r="K402" s="18">
        <v>13.82488</v>
      </c>
      <c r="L402" s="18">
        <v>88.31867</v>
      </c>
      <c r="M402" s="19"/>
      <c r="N402" s="19"/>
    </row>
    <row r="403" spans="1:14" ht="24">
      <c r="A403" s="14"/>
      <c r="B403" s="13">
        <v>26</v>
      </c>
      <c r="C403" s="92">
        <v>22639</v>
      </c>
      <c r="D403" s="18">
        <v>192.27</v>
      </c>
      <c r="E403" s="18">
        <v>20.74</v>
      </c>
      <c r="F403" s="63">
        <f t="shared" si="44"/>
        <v>1.791936</v>
      </c>
      <c r="G403" s="18">
        <f t="shared" si="45"/>
        <v>2.3034733333333333</v>
      </c>
      <c r="H403" s="63">
        <f t="shared" si="46"/>
        <v>4.12767679104</v>
      </c>
      <c r="I403" s="175" t="s">
        <v>82</v>
      </c>
      <c r="J403" s="18">
        <v>0</v>
      </c>
      <c r="K403" s="18">
        <v>0</v>
      </c>
      <c r="L403" s="18">
        <v>6.91042</v>
      </c>
      <c r="M403" s="19"/>
      <c r="N403" s="19"/>
    </row>
    <row r="404" spans="1:14" ht="24">
      <c r="A404" s="14"/>
      <c r="B404" s="13">
        <v>27</v>
      </c>
      <c r="C404" s="92">
        <v>22653</v>
      </c>
      <c r="D404" s="18">
        <v>192.21</v>
      </c>
      <c r="E404" s="18">
        <v>17.31</v>
      </c>
      <c r="F404" s="63">
        <f t="shared" si="44"/>
        <v>1.495584</v>
      </c>
      <c r="G404" s="18">
        <f t="shared" si="45"/>
        <v>10.635186666666668</v>
      </c>
      <c r="H404" s="63">
        <f t="shared" si="46"/>
        <v>15.905815015680002</v>
      </c>
      <c r="I404" s="175" t="s">
        <v>83</v>
      </c>
      <c r="J404" s="18">
        <v>15.37556</v>
      </c>
      <c r="K404" s="18">
        <v>11.994</v>
      </c>
      <c r="L404" s="18">
        <v>4.536</v>
      </c>
      <c r="M404" s="19"/>
      <c r="N404" s="19"/>
    </row>
    <row r="405" spans="1:14" ht="24">
      <c r="A405" s="14"/>
      <c r="B405" s="13">
        <v>28</v>
      </c>
      <c r="C405" s="92">
        <v>22667</v>
      </c>
      <c r="D405" s="18">
        <v>192.16</v>
      </c>
      <c r="E405" s="18">
        <v>16.44</v>
      </c>
      <c r="F405" s="63">
        <f t="shared" si="44"/>
        <v>1.4204160000000001</v>
      </c>
      <c r="G405" s="18">
        <f t="shared" si="45"/>
        <v>12.526903333333332</v>
      </c>
      <c r="H405" s="63">
        <f t="shared" si="46"/>
        <v>17.79341392512</v>
      </c>
      <c r="I405" s="175" t="s">
        <v>108</v>
      </c>
      <c r="J405" s="18">
        <v>4.30183</v>
      </c>
      <c r="K405" s="18">
        <v>13.41451</v>
      </c>
      <c r="L405" s="18">
        <v>19.86437</v>
      </c>
      <c r="M405" s="19"/>
      <c r="N405" s="19"/>
    </row>
    <row r="406" spans="1:14" ht="24">
      <c r="A406" s="14"/>
      <c r="B406" s="13">
        <v>29</v>
      </c>
      <c r="C406" s="92">
        <v>22674</v>
      </c>
      <c r="D406" s="18">
        <v>192.11</v>
      </c>
      <c r="E406" s="18">
        <v>13.19</v>
      </c>
      <c r="F406" s="63">
        <f t="shared" si="44"/>
        <v>1.139616</v>
      </c>
      <c r="G406" s="18">
        <f t="shared" si="45"/>
        <v>19.724573333333332</v>
      </c>
      <c r="H406" s="63">
        <f t="shared" si="46"/>
        <v>22.478439363839996</v>
      </c>
      <c r="I406" s="175" t="s">
        <v>109</v>
      </c>
      <c r="J406" s="18">
        <v>12.41238</v>
      </c>
      <c r="K406" s="18">
        <v>40.32861</v>
      </c>
      <c r="L406" s="18">
        <v>6.43273</v>
      </c>
      <c r="M406" s="19"/>
      <c r="N406" s="19"/>
    </row>
    <row r="407" spans="1:14" ht="24">
      <c r="A407" s="14"/>
      <c r="B407" s="13">
        <v>30</v>
      </c>
      <c r="C407" s="92">
        <v>22681</v>
      </c>
      <c r="D407" s="18">
        <v>192.08</v>
      </c>
      <c r="E407" s="18">
        <v>12.23</v>
      </c>
      <c r="F407" s="63">
        <f t="shared" si="44"/>
        <v>1.056672</v>
      </c>
      <c r="G407" s="18">
        <f t="shared" si="45"/>
        <v>28.937150000000003</v>
      </c>
      <c r="H407" s="63">
        <f t="shared" si="46"/>
        <v>30.577076164800005</v>
      </c>
      <c r="I407" s="175" t="s">
        <v>110</v>
      </c>
      <c r="J407" s="18">
        <v>33.61744</v>
      </c>
      <c r="K407" s="18">
        <v>35.98987</v>
      </c>
      <c r="L407" s="18">
        <v>17.20414</v>
      </c>
      <c r="M407" s="19"/>
      <c r="N407" s="19"/>
    </row>
    <row r="408" spans="1:14" ht="24">
      <c r="A408" s="14"/>
      <c r="B408" s="13">
        <v>31</v>
      </c>
      <c r="C408" s="92">
        <v>22702</v>
      </c>
      <c r="D408" s="18">
        <v>192</v>
      </c>
      <c r="E408" s="18">
        <v>7.86</v>
      </c>
      <c r="F408" s="63">
        <f t="shared" si="44"/>
        <v>0.679104</v>
      </c>
      <c r="G408" s="18">
        <f t="shared" si="45"/>
        <v>29.3494</v>
      </c>
      <c r="H408" s="63">
        <f t="shared" si="46"/>
        <v>19.9312949376</v>
      </c>
      <c r="I408" s="175" t="s">
        <v>111</v>
      </c>
      <c r="J408" s="18">
        <v>19.179</v>
      </c>
      <c r="K408" s="18">
        <v>37.27246</v>
      </c>
      <c r="L408" s="18">
        <v>31.59674</v>
      </c>
      <c r="M408" s="19"/>
      <c r="N408" s="19"/>
    </row>
    <row r="409" spans="1:14" ht="24">
      <c r="A409" s="14"/>
      <c r="B409" s="13">
        <v>32</v>
      </c>
      <c r="C409" s="92">
        <v>22710</v>
      </c>
      <c r="D409" s="18">
        <v>191.98</v>
      </c>
      <c r="E409" s="18">
        <v>7.9</v>
      </c>
      <c r="F409" s="63">
        <f t="shared" si="44"/>
        <v>0.6825600000000001</v>
      </c>
      <c r="G409" s="18">
        <f t="shared" si="45"/>
        <v>14.101873333333335</v>
      </c>
      <c r="H409" s="63">
        <f t="shared" si="46"/>
        <v>9.625374662400002</v>
      </c>
      <c r="I409" s="13" t="s">
        <v>112</v>
      </c>
      <c r="J409" s="18">
        <v>22.74921</v>
      </c>
      <c r="K409" s="18">
        <v>1.55231</v>
      </c>
      <c r="L409" s="18">
        <v>18.0041</v>
      </c>
      <c r="M409" s="19"/>
      <c r="N409" s="19"/>
    </row>
    <row r="410" spans="2:14" s="224" customFormat="1" ht="24.75" thickBot="1">
      <c r="B410" s="225">
        <v>33</v>
      </c>
      <c r="C410" s="226">
        <v>22716</v>
      </c>
      <c r="D410" s="227">
        <v>191.87</v>
      </c>
      <c r="E410" s="227">
        <v>6.74</v>
      </c>
      <c r="F410" s="228">
        <f t="shared" si="44"/>
        <v>0.5823360000000001</v>
      </c>
      <c r="G410" s="227">
        <f t="shared" si="45"/>
        <v>2.88531</v>
      </c>
      <c r="H410" s="228">
        <f t="shared" si="46"/>
        <v>1.6802198841600002</v>
      </c>
      <c r="I410" s="225" t="s">
        <v>119</v>
      </c>
      <c r="J410" s="227">
        <v>5.0801</v>
      </c>
      <c r="K410" s="227">
        <v>1.90338</v>
      </c>
      <c r="L410" s="227">
        <v>1.67245</v>
      </c>
      <c r="M410" s="230"/>
      <c r="N410" s="230"/>
    </row>
    <row r="411" spans="1:14" ht="24">
      <c r="A411" s="14"/>
      <c r="B411" s="13"/>
      <c r="C411" s="92"/>
      <c r="D411" s="18"/>
      <c r="E411" s="18"/>
      <c r="F411" s="63"/>
      <c r="G411" s="18"/>
      <c r="H411" s="63"/>
      <c r="I411" s="13"/>
      <c r="J411" s="18"/>
      <c r="K411" s="18"/>
      <c r="L411" s="18"/>
      <c r="M411" s="19"/>
      <c r="N411" s="19"/>
    </row>
    <row r="412" spans="1:14" ht="24">
      <c r="A412" s="14"/>
      <c r="B412" s="13"/>
      <c r="C412" s="92"/>
      <c r="D412" s="18"/>
      <c r="E412" s="18"/>
      <c r="F412" s="63"/>
      <c r="G412" s="18"/>
      <c r="H412" s="63"/>
      <c r="I412" s="13"/>
      <c r="J412" s="18"/>
      <c r="K412" s="18"/>
      <c r="L412" s="18"/>
      <c r="M412" s="19"/>
      <c r="N412" s="19"/>
    </row>
    <row r="413" spans="1:14" ht="24">
      <c r="A413" s="14"/>
      <c r="B413" s="13"/>
      <c r="C413" s="92"/>
      <c r="D413" s="18"/>
      <c r="E413" s="18"/>
      <c r="F413" s="63"/>
      <c r="G413" s="18"/>
      <c r="H413" s="63"/>
      <c r="I413" s="13"/>
      <c r="J413" s="18"/>
      <c r="K413" s="18"/>
      <c r="L413" s="18"/>
      <c r="M413" s="19"/>
      <c r="N413" s="19"/>
    </row>
    <row r="414" spans="1:14" ht="24">
      <c r="A414" s="14"/>
      <c r="B414" s="13"/>
      <c r="C414" s="92"/>
      <c r="D414" s="18"/>
      <c r="E414" s="18"/>
      <c r="F414" s="63"/>
      <c r="G414" s="18"/>
      <c r="H414" s="63"/>
      <c r="I414" s="13"/>
      <c r="J414" s="18"/>
      <c r="K414" s="18"/>
      <c r="L414" s="18"/>
      <c r="M414" s="19"/>
      <c r="N414" s="19"/>
    </row>
    <row r="415" spans="1:14" ht="24">
      <c r="A415" s="14"/>
      <c r="B415" s="13"/>
      <c r="C415" s="92"/>
      <c r="D415" s="18"/>
      <c r="E415" s="18"/>
      <c r="F415" s="63"/>
      <c r="G415" s="18"/>
      <c r="H415" s="63"/>
      <c r="I415" s="13"/>
      <c r="J415" s="18"/>
      <c r="K415" s="18"/>
      <c r="L415" s="18"/>
      <c r="M415" s="19"/>
      <c r="N415" s="19"/>
    </row>
    <row r="416" spans="1:14" ht="24">
      <c r="A416" s="14"/>
      <c r="B416" s="13"/>
      <c r="C416" s="92"/>
      <c r="D416" s="18"/>
      <c r="E416" s="18"/>
      <c r="F416" s="63"/>
      <c r="G416" s="18"/>
      <c r="H416" s="63"/>
      <c r="I416" s="13"/>
      <c r="J416" s="18"/>
      <c r="K416" s="18"/>
      <c r="L416" s="18"/>
      <c r="M416" s="19"/>
      <c r="N416" s="19"/>
    </row>
    <row r="417" spans="1:14" ht="24">
      <c r="A417" s="14"/>
      <c r="B417" s="13"/>
      <c r="C417" s="92"/>
      <c r="D417" s="18"/>
      <c r="E417" s="18"/>
      <c r="F417" s="63"/>
      <c r="G417" s="18"/>
      <c r="H417" s="63"/>
      <c r="I417" s="13"/>
      <c r="J417" s="18"/>
      <c r="K417" s="18"/>
      <c r="L417" s="18"/>
      <c r="M417" s="19"/>
      <c r="N417" s="19"/>
    </row>
    <row r="418" spans="1:14" ht="24">
      <c r="A418" s="14"/>
      <c r="B418" s="13"/>
      <c r="C418" s="92"/>
      <c r="D418" s="18"/>
      <c r="E418" s="18"/>
      <c r="F418" s="63"/>
      <c r="G418" s="18"/>
      <c r="H418" s="63"/>
      <c r="I418" s="13"/>
      <c r="J418" s="18"/>
      <c r="K418" s="18"/>
      <c r="L418" s="18"/>
      <c r="M418" s="19"/>
      <c r="N418" s="19"/>
    </row>
    <row r="419" spans="1:14" ht="24">
      <c r="A419" s="14"/>
      <c r="B419" s="13"/>
      <c r="C419" s="92"/>
      <c r="D419" s="18"/>
      <c r="E419" s="18"/>
      <c r="F419" s="63"/>
      <c r="G419" s="18"/>
      <c r="H419" s="63"/>
      <c r="I419" s="13"/>
      <c r="J419" s="18"/>
      <c r="K419" s="18"/>
      <c r="L419" s="18"/>
      <c r="M419" s="19"/>
      <c r="N419" s="19"/>
    </row>
    <row r="420" spans="1:14" ht="24">
      <c r="A420" s="14"/>
      <c r="B420" s="13"/>
      <c r="C420" s="92"/>
      <c r="D420" s="18"/>
      <c r="E420" s="18"/>
      <c r="F420" s="14"/>
      <c r="G420" s="18"/>
      <c r="H420" s="14"/>
      <c r="I420" s="13"/>
      <c r="J420" s="18"/>
      <c r="K420" s="18"/>
      <c r="L420" s="18"/>
      <c r="M420" s="19"/>
      <c r="N420" s="19"/>
    </row>
    <row r="421" spans="1:14" ht="24">
      <c r="A421" s="14"/>
      <c r="B421" s="13"/>
      <c r="C421" s="92"/>
      <c r="D421" s="18"/>
      <c r="E421" s="18"/>
      <c r="F421" s="14"/>
      <c r="G421" s="18"/>
      <c r="H421" s="14"/>
      <c r="I421" s="13"/>
      <c r="J421" s="18"/>
      <c r="K421" s="18"/>
      <c r="L421" s="18"/>
      <c r="M421" s="19"/>
      <c r="N421" s="19"/>
    </row>
    <row r="422" spans="1:14" ht="24">
      <c r="A422" s="14"/>
      <c r="B422" s="13"/>
      <c r="C422" s="92"/>
      <c r="D422" s="18"/>
      <c r="E422" s="18"/>
      <c r="F422" s="14"/>
      <c r="G422" s="18"/>
      <c r="H422" s="14"/>
      <c r="I422" s="13"/>
      <c r="J422" s="18"/>
      <c r="K422" s="18"/>
      <c r="L422" s="18"/>
      <c r="M422" s="19"/>
      <c r="N422" s="19"/>
    </row>
    <row r="423" spans="1:14" ht="24">
      <c r="A423" s="14"/>
      <c r="B423" s="13"/>
      <c r="C423" s="92"/>
      <c r="D423" s="18"/>
      <c r="E423" s="18"/>
      <c r="F423" s="14"/>
      <c r="G423" s="18"/>
      <c r="H423" s="14"/>
      <c r="I423" s="13"/>
      <c r="J423" s="18"/>
      <c r="K423" s="18"/>
      <c r="L423" s="18"/>
      <c r="M423" s="19"/>
      <c r="N423" s="19"/>
    </row>
    <row r="424" spans="1:14" ht="24">
      <c r="A424" s="14"/>
      <c r="B424" s="13"/>
      <c r="C424" s="92"/>
      <c r="D424" s="18"/>
      <c r="E424" s="18"/>
      <c r="F424" s="14"/>
      <c r="G424" s="18"/>
      <c r="H424" s="14"/>
      <c r="I424" s="13"/>
      <c r="J424" s="18"/>
      <c r="K424" s="18"/>
      <c r="L424" s="18"/>
      <c r="M424" s="19"/>
      <c r="N424" s="19"/>
    </row>
    <row r="425" spans="1:14" ht="24">
      <c r="A425" s="14"/>
      <c r="B425" s="13"/>
      <c r="C425" s="92"/>
      <c r="D425" s="18"/>
      <c r="E425" s="18"/>
      <c r="F425" s="14"/>
      <c r="G425" s="18"/>
      <c r="H425" s="14"/>
      <c r="I425" s="13"/>
      <c r="J425" s="18"/>
      <c r="K425" s="18"/>
      <c r="L425" s="18"/>
      <c r="M425" s="19"/>
      <c r="N425" s="19"/>
    </row>
    <row r="426" spans="1:14" ht="24">
      <c r="A426" s="14"/>
      <c r="B426" s="13"/>
      <c r="C426" s="92"/>
      <c r="D426" s="18"/>
      <c r="E426" s="18"/>
      <c r="F426" s="14"/>
      <c r="G426" s="18"/>
      <c r="H426" s="14"/>
      <c r="I426" s="13"/>
      <c r="J426" s="18"/>
      <c r="K426" s="18"/>
      <c r="L426" s="18"/>
      <c r="M426" s="19"/>
      <c r="N426" s="19"/>
    </row>
    <row r="427" spans="1:14" ht="24">
      <c r="A427" s="14"/>
      <c r="B427" s="13"/>
      <c r="C427" s="92"/>
      <c r="D427" s="18"/>
      <c r="E427" s="18"/>
      <c r="F427" s="14"/>
      <c r="G427" s="18"/>
      <c r="H427" s="14"/>
      <c r="I427" s="13"/>
      <c r="J427" s="18"/>
      <c r="K427" s="18"/>
      <c r="L427" s="18"/>
      <c r="M427" s="19"/>
      <c r="N427" s="19"/>
    </row>
    <row r="428" spans="1:14" ht="24">
      <c r="A428" s="14"/>
      <c r="B428" s="13"/>
      <c r="C428" s="92"/>
      <c r="D428" s="18"/>
      <c r="E428" s="18"/>
      <c r="F428" s="14"/>
      <c r="G428" s="18"/>
      <c r="H428" s="14"/>
      <c r="I428" s="13"/>
      <c r="J428" s="18"/>
      <c r="K428" s="18"/>
      <c r="L428" s="18"/>
      <c r="M428" s="19"/>
      <c r="N428" s="19"/>
    </row>
    <row r="429" spans="1:14" ht="24">
      <c r="A429" s="14"/>
      <c r="B429" s="13"/>
      <c r="C429" s="92"/>
      <c r="D429" s="18"/>
      <c r="E429" s="18"/>
      <c r="F429" s="14"/>
      <c r="G429" s="18"/>
      <c r="H429" s="14"/>
      <c r="I429" s="13"/>
      <c r="J429" s="18"/>
      <c r="K429" s="18"/>
      <c r="L429" s="18"/>
      <c r="M429" s="19"/>
      <c r="N429" s="19"/>
    </row>
    <row r="430" spans="1:14" ht="24">
      <c r="A430" s="14"/>
      <c r="B430" s="13"/>
      <c r="C430" s="92"/>
      <c r="D430" s="18"/>
      <c r="E430" s="18"/>
      <c r="F430" s="14"/>
      <c r="G430" s="18"/>
      <c r="H430" s="14"/>
      <c r="I430" s="13"/>
      <c r="J430" s="18"/>
      <c r="K430" s="18"/>
      <c r="L430" s="18"/>
      <c r="M430" s="19"/>
      <c r="N430" s="19"/>
    </row>
    <row r="431" spans="1:14" ht="24">
      <c r="A431" s="14"/>
      <c r="B431" s="13"/>
      <c r="C431" s="92"/>
      <c r="D431" s="18"/>
      <c r="E431" s="18"/>
      <c r="F431" s="14"/>
      <c r="G431" s="18"/>
      <c r="H431" s="14"/>
      <c r="I431" s="13"/>
      <c r="J431" s="18"/>
      <c r="K431" s="18"/>
      <c r="L431" s="18"/>
      <c r="M431" s="19"/>
      <c r="N431" s="19"/>
    </row>
    <row r="432" spans="1:14" ht="24">
      <c r="A432" s="14"/>
      <c r="B432" s="13"/>
      <c r="C432" s="92"/>
      <c r="D432" s="18"/>
      <c r="E432" s="18"/>
      <c r="F432" s="14"/>
      <c r="G432" s="18"/>
      <c r="H432" s="14"/>
      <c r="I432" s="13"/>
      <c r="J432" s="18"/>
      <c r="K432" s="18"/>
      <c r="L432" s="18"/>
      <c r="M432" s="19"/>
      <c r="N432" s="19"/>
    </row>
    <row r="433" spans="1:14" ht="24">
      <c r="A433" s="14"/>
      <c r="B433" s="13"/>
      <c r="C433" s="92"/>
      <c r="D433" s="18"/>
      <c r="E433" s="18"/>
      <c r="F433" s="14"/>
      <c r="G433" s="18"/>
      <c r="H433" s="14"/>
      <c r="I433" s="13"/>
      <c r="J433" s="18"/>
      <c r="K433" s="18"/>
      <c r="L433" s="18"/>
      <c r="M433" s="19"/>
      <c r="N433" s="19"/>
    </row>
    <row r="434" spans="1:14" ht="24">
      <c r="A434" s="14"/>
      <c r="B434" s="13"/>
      <c r="C434" s="92"/>
      <c r="D434" s="18"/>
      <c r="E434" s="18"/>
      <c r="F434" s="14"/>
      <c r="G434" s="18"/>
      <c r="H434" s="14"/>
      <c r="I434" s="13"/>
      <c r="J434" s="18"/>
      <c r="K434" s="18"/>
      <c r="L434" s="18"/>
      <c r="M434" s="19"/>
      <c r="N434" s="19"/>
    </row>
    <row r="435" spans="1:14" ht="24">
      <c r="A435" s="14"/>
      <c r="B435" s="13"/>
      <c r="C435" s="92"/>
      <c r="D435" s="18"/>
      <c r="E435" s="18"/>
      <c r="F435" s="14"/>
      <c r="G435" s="18"/>
      <c r="H435" s="14"/>
      <c r="I435" s="13"/>
      <c r="J435" s="18"/>
      <c r="K435" s="18"/>
      <c r="L435" s="18"/>
      <c r="M435" s="19"/>
      <c r="N435" s="19"/>
    </row>
    <row r="436" spans="1:14" ht="24">
      <c r="A436" s="14"/>
      <c r="B436" s="13"/>
      <c r="C436" s="92"/>
      <c r="D436" s="18"/>
      <c r="E436" s="18"/>
      <c r="F436" s="14"/>
      <c r="G436" s="18"/>
      <c r="H436" s="14"/>
      <c r="I436" s="13"/>
      <c r="J436" s="18"/>
      <c r="K436" s="18"/>
      <c r="L436" s="18"/>
      <c r="M436" s="19"/>
      <c r="N436" s="19"/>
    </row>
    <row r="437" spans="1:14" ht="24">
      <c r="A437" s="14"/>
      <c r="B437" s="13"/>
      <c r="C437" s="92"/>
      <c r="D437" s="18"/>
      <c r="E437" s="18"/>
      <c r="F437" s="14"/>
      <c r="G437" s="18"/>
      <c r="H437" s="14"/>
      <c r="I437" s="13"/>
      <c r="J437" s="18"/>
      <c r="K437" s="18"/>
      <c r="L437" s="18"/>
      <c r="M437" s="19"/>
      <c r="N437" s="19"/>
    </row>
    <row r="438" spans="1:14" ht="24">
      <c r="A438" s="14"/>
      <c r="B438" s="13"/>
      <c r="C438" s="92"/>
      <c r="D438" s="18"/>
      <c r="E438" s="18"/>
      <c r="F438" s="14"/>
      <c r="G438" s="18"/>
      <c r="H438" s="14"/>
      <c r="I438" s="13"/>
      <c r="J438" s="18"/>
      <c r="K438" s="18"/>
      <c r="L438" s="18"/>
      <c r="M438" s="19"/>
      <c r="N438" s="19"/>
    </row>
    <row r="439" spans="1:14" ht="24">
      <c r="A439" s="14"/>
      <c r="B439" s="13"/>
      <c r="C439" s="92"/>
      <c r="D439" s="18"/>
      <c r="E439" s="18"/>
      <c r="F439" s="14"/>
      <c r="G439" s="18"/>
      <c r="H439" s="14"/>
      <c r="I439" s="13"/>
      <c r="J439" s="18"/>
      <c r="K439" s="18"/>
      <c r="L439" s="18"/>
      <c r="M439" s="19"/>
      <c r="N439" s="19"/>
    </row>
    <row r="440" spans="1:14" ht="24">
      <c r="A440" s="14"/>
      <c r="B440" s="13"/>
      <c r="C440" s="92"/>
      <c r="D440" s="18"/>
      <c r="E440" s="18"/>
      <c r="F440" s="14"/>
      <c r="G440" s="18"/>
      <c r="H440" s="14"/>
      <c r="I440" s="13"/>
      <c r="J440" s="18"/>
      <c r="K440" s="18"/>
      <c r="L440" s="18"/>
      <c r="M440" s="19"/>
      <c r="N440" s="19"/>
    </row>
    <row r="441" spans="1:14" ht="24">
      <c r="A441" s="14"/>
      <c r="B441" s="13"/>
      <c r="C441" s="92"/>
      <c r="D441" s="18"/>
      <c r="E441" s="18"/>
      <c r="F441" s="14"/>
      <c r="G441" s="18"/>
      <c r="H441" s="14"/>
      <c r="I441" s="13"/>
      <c r="J441" s="18"/>
      <c r="K441" s="18"/>
      <c r="L441" s="18"/>
      <c r="M441" s="19"/>
      <c r="N441" s="19"/>
    </row>
    <row r="442" spans="1:14" ht="24">
      <c r="A442" s="14"/>
      <c r="B442" s="13"/>
      <c r="C442" s="92"/>
      <c r="D442" s="18"/>
      <c r="E442" s="18"/>
      <c r="F442" s="14"/>
      <c r="G442" s="18"/>
      <c r="H442" s="14"/>
      <c r="I442" s="13"/>
      <c r="J442" s="18"/>
      <c r="K442" s="18"/>
      <c r="L442" s="18"/>
      <c r="M442" s="19"/>
      <c r="N442" s="19"/>
    </row>
    <row r="443" spans="1:14" ht="24">
      <c r="A443" s="14"/>
      <c r="B443" s="13"/>
      <c r="C443" s="92"/>
      <c r="D443" s="18"/>
      <c r="E443" s="18"/>
      <c r="F443" s="14"/>
      <c r="G443" s="18"/>
      <c r="H443" s="14"/>
      <c r="I443" s="13"/>
      <c r="J443" s="18"/>
      <c r="K443" s="18"/>
      <c r="L443" s="18"/>
      <c r="M443" s="19"/>
      <c r="N443" s="19"/>
    </row>
    <row r="444" spans="1:14" ht="24">
      <c r="A444" s="14"/>
      <c r="B444" s="13"/>
      <c r="C444" s="92"/>
      <c r="D444" s="18"/>
      <c r="E444" s="18"/>
      <c r="F444" s="14"/>
      <c r="G444" s="18"/>
      <c r="H444" s="14"/>
      <c r="I444" s="13"/>
      <c r="J444" s="18"/>
      <c r="K444" s="18"/>
      <c r="L444" s="18"/>
      <c r="M444" s="19"/>
      <c r="N444" s="19"/>
    </row>
    <row r="445" spans="1:14" ht="24">
      <c r="A445" s="14"/>
      <c r="B445" s="13"/>
      <c r="C445" s="92"/>
      <c r="D445" s="18"/>
      <c r="E445" s="18"/>
      <c r="F445" s="14"/>
      <c r="G445" s="18"/>
      <c r="H445" s="14"/>
      <c r="I445" s="13"/>
      <c r="J445" s="18"/>
      <c r="K445" s="18"/>
      <c r="L445" s="18"/>
      <c r="M445" s="19"/>
      <c r="N445" s="19"/>
    </row>
    <row r="446" spans="1:14" ht="24">
      <c r="A446" s="14"/>
      <c r="B446" s="13"/>
      <c r="C446" s="92"/>
      <c r="D446" s="18"/>
      <c r="E446" s="18"/>
      <c r="F446" s="14"/>
      <c r="G446" s="18"/>
      <c r="H446" s="14"/>
      <c r="I446" s="13"/>
      <c r="J446" s="18"/>
      <c r="K446" s="18"/>
      <c r="L446" s="18"/>
      <c r="M446" s="19"/>
      <c r="N446" s="19"/>
    </row>
    <row r="447" spans="1:14" ht="24">
      <c r="A447" s="14"/>
      <c r="B447" s="13"/>
      <c r="C447" s="92"/>
      <c r="D447" s="18"/>
      <c r="E447" s="18"/>
      <c r="F447" s="14"/>
      <c r="G447" s="18"/>
      <c r="H447" s="14"/>
      <c r="I447" s="13"/>
      <c r="J447" s="18"/>
      <c r="K447" s="18"/>
      <c r="L447" s="18"/>
      <c r="M447" s="19"/>
      <c r="N447" s="19"/>
    </row>
    <row r="448" spans="1:14" ht="24">
      <c r="A448" s="14"/>
      <c r="B448" s="13"/>
      <c r="C448" s="92"/>
      <c r="D448" s="18"/>
      <c r="E448" s="18"/>
      <c r="F448" s="14"/>
      <c r="G448" s="18"/>
      <c r="H448" s="14"/>
      <c r="I448" s="13"/>
      <c r="J448" s="18"/>
      <c r="K448" s="18"/>
      <c r="L448" s="18"/>
      <c r="M448" s="19"/>
      <c r="N448" s="19"/>
    </row>
    <row r="449" spans="1:14" ht="24">
      <c r="A449" s="14"/>
      <c r="B449" s="13"/>
      <c r="C449" s="92"/>
      <c r="D449" s="18"/>
      <c r="E449" s="18"/>
      <c r="F449" s="14"/>
      <c r="G449" s="18"/>
      <c r="H449" s="14"/>
      <c r="I449" s="13"/>
      <c r="J449" s="18"/>
      <c r="K449" s="18"/>
      <c r="L449" s="18"/>
      <c r="M449" s="19"/>
      <c r="N449" s="19"/>
    </row>
    <row r="450" spans="1:14" ht="24">
      <c r="A450" s="14"/>
      <c r="B450" s="13"/>
      <c r="C450" s="92"/>
      <c r="D450" s="18"/>
      <c r="E450" s="18"/>
      <c r="F450" s="14"/>
      <c r="G450" s="18"/>
      <c r="H450" s="14"/>
      <c r="I450" s="13"/>
      <c r="J450" s="18"/>
      <c r="K450" s="18"/>
      <c r="L450" s="18"/>
      <c r="M450" s="19"/>
      <c r="N450" s="19"/>
    </row>
    <row r="451" spans="1:14" ht="24">
      <c r="A451" s="14"/>
      <c r="B451" s="13"/>
      <c r="C451" s="92"/>
      <c r="D451" s="18"/>
      <c r="E451" s="18"/>
      <c r="F451" s="14"/>
      <c r="G451" s="18"/>
      <c r="H451" s="14"/>
      <c r="I451" s="13"/>
      <c r="J451" s="18"/>
      <c r="K451" s="18"/>
      <c r="L451" s="18"/>
      <c r="M451" s="19"/>
      <c r="N451" s="19"/>
    </row>
    <row r="452" spans="1:14" ht="24">
      <c r="A452" s="14"/>
      <c r="B452" s="13"/>
      <c r="C452" s="92"/>
      <c r="D452" s="18"/>
      <c r="E452" s="18"/>
      <c r="F452" s="14"/>
      <c r="G452" s="18"/>
      <c r="H452" s="14"/>
      <c r="I452" s="13"/>
      <c r="J452" s="18"/>
      <c r="K452" s="18"/>
      <c r="L452" s="18"/>
      <c r="M452" s="19"/>
      <c r="N452" s="19"/>
    </row>
    <row r="453" spans="1:14" ht="24">
      <c r="A453" s="14"/>
      <c r="B453" s="13"/>
      <c r="C453" s="92"/>
      <c r="D453" s="18"/>
      <c r="E453" s="18"/>
      <c r="F453" s="14"/>
      <c r="G453" s="18"/>
      <c r="H453" s="14"/>
      <c r="I453" s="13"/>
      <c r="J453" s="18"/>
      <c r="K453" s="18"/>
      <c r="L453" s="18"/>
      <c r="M453" s="19"/>
      <c r="N453" s="19"/>
    </row>
    <row r="454" spans="1:14" ht="24">
      <c r="A454" s="14"/>
      <c r="B454" s="13"/>
      <c r="C454" s="92"/>
      <c r="D454" s="18"/>
      <c r="E454" s="18"/>
      <c r="F454" s="14"/>
      <c r="G454" s="18"/>
      <c r="H454" s="14"/>
      <c r="I454" s="13"/>
      <c r="J454" s="18"/>
      <c r="K454" s="18"/>
      <c r="L454" s="18"/>
      <c r="M454" s="19"/>
      <c r="N454" s="19"/>
    </row>
    <row r="455" spans="1:14" ht="24">
      <c r="A455" s="14"/>
      <c r="B455" s="13"/>
      <c r="C455" s="92"/>
      <c r="D455" s="18"/>
      <c r="E455" s="18"/>
      <c r="F455" s="14"/>
      <c r="G455" s="18"/>
      <c r="H455" s="14"/>
      <c r="I455" s="13"/>
      <c r="J455" s="18"/>
      <c r="K455" s="18"/>
      <c r="L455" s="18"/>
      <c r="M455" s="19"/>
      <c r="N455" s="19"/>
    </row>
    <row r="456" spans="1:14" ht="24">
      <c r="A456" s="14"/>
      <c r="B456" s="13"/>
      <c r="C456" s="92"/>
      <c r="D456" s="18"/>
      <c r="E456" s="18"/>
      <c r="F456" s="14"/>
      <c r="G456" s="18"/>
      <c r="H456" s="14"/>
      <c r="I456" s="13"/>
      <c r="J456" s="18"/>
      <c r="K456" s="18"/>
      <c r="L456" s="18"/>
      <c r="M456" s="19"/>
      <c r="N456" s="19"/>
    </row>
    <row r="457" spans="1:14" ht="24">
      <c r="A457" s="14"/>
      <c r="B457" s="13"/>
      <c r="C457" s="92"/>
      <c r="D457" s="18"/>
      <c r="E457" s="18"/>
      <c r="F457" s="14"/>
      <c r="G457" s="18"/>
      <c r="H457" s="14"/>
      <c r="I457" s="13"/>
      <c r="J457" s="18"/>
      <c r="K457" s="18"/>
      <c r="L457" s="18"/>
      <c r="M457" s="19"/>
      <c r="N457" s="19"/>
    </row>
    <row r="458" spans="1:14" ht="24">
      <c r="A458" s="14"/>
      <c r="B458" s="13"/>
      <c r="C458" s="92"/>
      <c r="D458" s="18"/>
      <c r="E458" s="18"/>
      <c r="F458" s="14"/>
      <c r="G458" s="18"/>
      <c r="H458" s="14"/>
      <c r="I458" s="13"/>
      <c r="J458" s="18"/>
      <c r="K458" s="18"/>
      <c r="L458" s="18"/>
      <c r="M458" s="19"/>
      <c r="N458" s="19"/>
    </row>
    <row r="459" spans="1:14" ht="24">
      <c r="A459" s="14"/>
      <c r="B459" s="13"/>
      <c r="C459" s="92"/>
      <c r="D459" s="18"/>
      <c r="E459" s="18"/>
      <c r="F459" s="14"/>
      <c r="G459" s="18"/>
      <c r="H459" s="14"/>
      <c r="I459" s="13"/>
      <c r="J459" s="18"/>
      <c r="K459" s="18"/>
      <c r="L459" s="18"/>
      <c r="M459" s="19"/>
      <c r="N459" s="19"/>
    </row>
    <row r="460" spans="1:14" ht="24">
      <c r="A460" s="14"/>
      <c r="B460" s="13"/>
      <c r="C460" s="92"/>
      <c r="D460" s="18"/>
      <c r="E460" s="18"/>
      <c r="F460" s="14"/>
      <c r="G460" s="18"/>
      <c r="H460" s="14"/>
      <c r="I460" s="13"/>
      <c r="J460" s="18"/>
      <c r="K460" s="18"/>
      <c r="L460" s="18"/>
      <c r="M460" s="19"/>
      <c r="N460" s="19"/>
    </row>
    <row r="461" spans="1:14" ht="24">
      <c r="A461" s="14"/>
      <c r="B461" s="13"/>
      <c r="C461" s="92"/>
      <c r="D461" s="18"/>
      <c r="E461" s="18"/>
      <c r="F461" s="14"/>
      <c r="G461" s="18"/>
      <c r="H461" s="14"/>
      <c r="I461" s="13"/>
      <c r="J461" s="18"/>
      <c r="K461" s="18"/>
      <c r="L461" s="18"/>
      <c r="M461" s="19"/>
      <c r="N461" s="19"/>
    </row>
    <row r="462" spans="1:14" ht="24">
      <c r="A462" s="14"/>
      <c r="B462" s="13"/>
      <c r="C462" s="92"/>
      <c r="D462" s="18"/>
      <c r="E462" s="18"/>
      <c r="F462" s="14"/>
      <c r="G462" s="18"/>
      <c r="H462" s="14"/>
      <c r="I462" s="13"/>
      <c r="J462" s="18"/>
      <c r="K462" s="18"/>
      <c r="L462" s="18"/>
      <c r="M462" s="19"/>
      <c r="N462" s="19"/>
    </row>
    <row r="463" spans="1:14" ht="24">
      <c r="A463" s="14"/>
      <c r="B463" s="13"/>
      <c r="C463" s="92"/>
      <c r="D463" s="18"/>
      <c r="E463" s="18"/>
      <c r="F463" s="14"/>
      <c r="G463" s="18"/>
      <c r="H463" s="14"/>
      <c r="I463" s="13"/>
      <c r="J463" s="18"/>
      <c r="K463" s="18"/>
      <c r="L463" s="18"/>
      <c r="M463" s="19"/>
      <c r="N463" s="19"/>
    </row>
    <row r="464" spans="1:14" ht="24">
      <c r="A464" s="14"/>
      <c r="B464" s="13"/>
      <c r="C464" s="92"/>
      <c r="D464" s="18"/>
      <c r="E464" s="18"/>
      <c r="F464" s="14"/>
      <c r="G464" s="18"/>
      <c r="H464" s="14"/>
      <c r="I464" s="13"/>
      <c r="J464" s="18"/>
      <c r="K464" s="18"/>
      <c r="L464" s="18"/>
      <c r="M464" s="19"/>
      <c r="N464" s="19"/>
    </row>
    <row r="465" spans="1:14" ht="24">
      <c r="A465" s="14"/>
      <c r="B465" s="13"/>
      <c r="C465" s="92"/>
      <c r="D465" s="18"/>
      <c r="E465" s="18"/>
      <c r="F465" s="14"/>
      <c r="G465" s="18"/>
      <c r="H465" s="14"/>
      <c r="I465" s="13"/>
      <c r="J465" s="18"/>
      <c r="K465" s="18"/>
      <c r="L465" s="18"/>
      <c r="M465" s="19"/>
      <c r="N465" s="19"/>
    </row>
    <row r="466" spans="1:14" ht="24">
      <c r="A466" s="14"/>
      <c r="B466" s="13"/>
      <c r="C466" s="92"/>
      <c r="D466" s="18"/>
      <c r="E466" s="18"/>
      <c r="F466" s="14"/>
      <c r="G466" s="18"/>
      <c r="H466" s="14"/>
      <c r="I466" s="13"/>
      <c r="J466" s="18"/>
      <c r="K466" s="18"/>
      <c r="L466" s="18"/>
      <c r="M466" s="19"/>
      <c r="N466" s="19"/>
    </row>
    <row r="467" spans="1:14" ht="24">
      <c r="A467" s="14"/>
      <c r="B467" s="13"/>
      <c r="C467" s="92"/>
      <c r="D467" s="18"/>
      <c r="E467" s="18"/>
      <c r="F467" s="14"/>
      <c r="G467" s="18"/>
      <c r="H467" s="14"/>
      <c r="I467" s="13"/>
      <c r="J467" s="18"/>
      <c r="K467" s="18"/>
      <c r="L467" s="18"/>
      <c r="M467" s="19"/>
      <c r="N467" s="19"/>
    </row>
    <row r="468" spans="1:14" ht="24">
      <c r="A468" s="14"/>
      <c r="B468" s="13"/>
      <c r="C468" s="92"/>
      <c r="D468" s="18"/>
      <c r="E468" s="18"/>
      <c r="F468" s="14"/>
      <c r="G468" s="18"/>
      <c r="H468" s="14"/>
      <c r="I468" s="13"/>
      <c r="J468" s="18"/>
      <c r="K468" s="18"/>
      <c r="L468" s="18"/>
      <c r="M468" s="19"/>
      <c r="N468" s="19"/>
    </row>
    <row r="469" spans="1:14" ht="24">
      <c r="A469" s="14"/>
      <c r="B469" s="13"/>
      <c r="C469" s="92"/>
      <c r="D469" s="18"/>
      <c r="E469" s="18"/>
      <c r="F469" s="14"/>
      <c r="G469" s="18"/>
      <c r="H469" s="14"/>
      <c r="I469" s="13"/>
      <c r="J469" s="18"/>
      <c r="K469" s="18"/>
      <c r="L469" s="18"/>
      <c r="M469" s="19"/>
      <c r="N469" s="19"/>
    </row>
    <row r="470" spans="1:14" ht="24">
      <c r="A470" s="14"/>
      <c r="B470" s="13"/>
      <c r="C470" s="92"/>
      <c r="D470" s="18"/>
      <c r="E470" s="18"/>
      <c r="F470" s="14"/>
      <c r="G470" s="18"/>
      <c r="H470" s="14"/>
      <c r="I470" s="13"/>
      <c r="J470" s="18"/>
      <c r="K470" s="18"/>
      <c r="L470" s="18"/>
      <c r="M470" s="19"/>
      <c r="N470" s="19"/>
    </row>
    <row r="471" spans="1:14" ht="24">
      <c r="A471" s="14"/>
      <c r="B471" s="13"/>
      <c r="C471" s="92"/>
      <c r="D471" s="18"/>
      <c r="E471" s="18"/>
      <c r="F471" s="14"/>
      <c r="G471" s="18"/>
      <c r="H471" s="14"/>
      <c r="I471" s="13"/>
      <c r="J471" s="18"/>
      <c r="K471" s="18"/>
      <c r="L471" s="18"/>
      <c r="M471" s="19"/>
      <c r="N471" s="19"/>
    </row>
    <row r="472" spans="1:14" ht="24">
      <c r="A472" s="14"/>
      <c r="B472" s="13"/>
      <c r="C472" s="92"/>
      <c r="D472" s="18"/>
      <c r="E472" s="18"/>
      <c r="F472" s="14"/>
      <c r="G472" s="18"/>
      <c r="H472" s="14"/>
      <c r="I472" s="13"/>
      <c r="J472" s="18"/>
      <c r="K472" s="18"/>
      <c r="L472" s="18"/>
      <c r="M472" s="19"/>
      <c r="N472" s="19"/>
    </row>
    <row r="473" spans="1:14" ht="24">
      <c r="A473" s="14"/>
      <c r="B473" s="13"/>
      <c r="C473" s="92"/>
      <c r="D473" s="18"/>
      <c r="E473" s="18"/>
      <c r="F473" s="14"/>
      <c r="G473" s="18"/>
      <c r="H473" s="14"/>
      <c r="I473" s="13"/>
      <c r="J473" s="18"/>
      <c r="K473" s="18"/>
      <c r="L473" s="18"/>
      <c r="M473" s="19"/>
      <c r="N473" s="19"/>
    </row>
    <row r="474" spans="1:14" ht="24">
      <c r="A474" s="14"/>
      <c r="B474" s="13"/>
      <c r="C474" s="92"/>
      <c r="D474" s="18"/>
      <c r="E474" s="18"/>
      <c r="F474" s="14"/>
      <c r="G474" s="18"/>
      <c r="H474" s="14"/>
      <c r="I474" s="13"/>
      <c r="J474" s="18"/>
      <c r="K474" s="18"/>
      <c r="L474" s="18"/>
      <c r="M474" s="19"/>
      <c r="N474" s="19"/>
    </row>
    <row r="475" spans="1:14" ht="24">
      <c r="A475" s="14"/>
      <c r="B475" s="13"/>
      <c r="C475" s="92"/>
      <c r="D475" s="18"/>
      <c r="E475" s="18"/>
      <c r="F475" s="14"/>
      <c r="G475" s="18"/>
      <c r="H475" s="14"/>
      <c r="I475" s="13"/>
      <c r="J475" s="18"/>
      <c r="K475" s="18"/>
      <c r="L475" s="18"/>
      <c r="M475" s="19"/>
      <c r="N475" s="19"/>
    </row>
    <row r="476" spans="1:14" ht="24">
      <c r="A476" s="14"/>
      <c r="B476" s="13"/>
      <c r="C476" s="92"/>
      <c r="D476" s="18"/>
      <c r="E476" s="18"/>
      <c r="F476" s="14"/>
      <c r="G476" s="18"/>
      <c r="H476" s="14"/>
      <c r="I476" s="13"/>
      <c r="J476" s="18"/>
      <c r="K476" s="18"/>
      <c r="L476" s="18"/>
      <c r="M476" s="19"/>
      <c r="N476" s="19"/>
    </row>
    <row r="477" spans="1:14" ht="24">
      <c r="A477" s="14"/>
      <c r="B477" s="13"/>
      <c r="C477" s="92"/>
      <c r="D477" s="18"/>
      <c r="E477" s="18"/>
      <c r="F477" s="14"/>
      <c r="G477" s="18"/>
      <c r="H477" s="14"/>
      <c r="I477" s="13"/>
      <c r="J477" s="18"/>
      <c r="K477" s="18"/>
      <c r="L477" s="18"/>
      <c r="M477" s="19"/>
      <c r="N477" s="19"/>
    </row>
    <row r="478" spans="1:14" ht="24">
      <c r="A478" s="14"/>
      <c r="B478" s="13"/>
      <c r="C478" s="92"/>
      <c r="D478" s="18"/>
      <c r="E478" s="18"/>
      <c r="F478" s="14"/>
      <c r="G478" s="18"/>
      <c r="H478" s="14"/>
      <c r="I478" s="13"/>
      <c r="J478" s="18"/>
      <c r="K478" s="18"/>
      <c r="L478" s="18"/>
      <c r="M478" s="19"/>
      <c r="N478" s="19"/>
    </row>
    <row r="479" spans="1:14" ht="24">
      <c r="A479" s="14"/>
      <c r="B479" s="13"/>
      <c r="C479" s="92"/>
      <c r="D479" s="18"/>
      <c r="E479" s="18"/>
      <c r="F479" s="14"/>
      <c r="G479" s="18"/>
      <c r="H479" s="14"/>
      <c r="I479" s="13"/>
      <c r="J479" s="18"/>
      <c r="K479" s="18"/>
      <c r="L479" s="18"/>
      <c r="M479" s="19"/>
      <c r="N479" s="19"/>
    </row>
    <row r="480" spans="1:14" ht="24">
      <c r="A480" s="14"/>
      <c r="B480" s="13"/>
      <c r="C480" s="92"/>
      <c r="D480" s="18"/>
      <c r="E480" s="18"/>
      <c r="F480" s="14"/>
      <c r="G480" s="18"/>
      <c r="H480" s="14"/>
      <c r="I480" s="13"/>
      <c r="J480" s="18"/>
      <c r="K480" s="18"/>
      <c r="L480" s="18"/>
      <c r="M480" s="19"/>
      <c r="N480" s="19"/>
    </row>
    <row r="481" spans="1:14" ht="24">
      <c r="A481" s="14"/>
      <c r="B481" s="13"/>
      <c r="C481" s="92"/>
      <c r="D481" s="18"/>
      <c r="E481" s="18"/>
      <c r="F481" s="14"/>
      <c r="G481" s="18"/>
      <c r="H481" s="14"/>
      <c r="I481" s="13"/>
      <c r="J481" s="18"/>
      <c r="K481" s="18"/>
      <c r="L481" s="18"/>
      <c r="M481" s="19"/>
      <c r="N481" s="19"/>
    </row>
    <row r="482" spans="1:14" ht="24">
      <c r="A482" s="14"/>
      <c r="B482" s="13"/>
      <c r="C482" s="92"/>
      <c r="D482" s="18"/>
      <c r="E482" s="18"/>
      <c r="F482" s="14"/>
      <c r="G482" s="18"/>
      <c r="H482" s="14"/>
      <c r="I482" s="13"/>
      <c r="J482" s="18"/>
      <c r="K482" s="18"/>
      <c r="L482" s="18"/>
      <c r="M482" s="19"/>
      <c r="N482" s="19"/>
    </row>
    <row r="483" spans="1:14" ht="24">
      <c r="A483" s="14"/>
      <c r="B483" s="13"/>
      <c r="C483" s="92"/>
      <c r="D483" s="18"/>
      <c r="E483" s="18"/>
      <c r="F483" s="14"/>
      <c r="G483" s="18"/>
      <c r="H483" s="14"/>
      <c r="I483" s="13"/>
      <c r="J483" s="18"/>
      <c r="K483" s="18"/>
      <c r="L483" s="18"/>
      <c r="M483" s="19"/>
      <c r="N483" s="19"/>
    </row>
    <row r="484" spans="1:14" ht="24">
      <c r="A484" s="14"/>
      <c r="B484" s="13"/>
      <c r="C484" s="92"/>
      <c r="D484" s="18"/>
      <c r="E484" s="18"/>
      <c r="F484" s="14"/>
      <c r="G484" s="18"/>
      <c r="H484" s="14"/>
      <c r="I484" s="13"/>
      <c r="J484" s="18"/>
      <c r="K484" s="18"/>
      <c r="L484" s="18"/>
      <c r="M484" s="19"/>
      <c r="N484" s="19"/>
    </row>
    <row r="485" spans="1:14" ht="24">
      <c r="A485" s="14"/>
      <c r="B485" s="13"/>
      <c r="C485" s="92"/>
      <c r="D485" s="18"/>
      <c r="E485" s="18"/>
      <c r="F485" s="14"/>
      <c r="G485" s="18"/>
      <c r="H485" s="14"/>
      <c r="I485" s="13"/>
      <c r="J485" s="18"/>
      <c r="K485" s="18"/>
      <c r="L485" s="18"/>
      <c r="M485" s="19"/>
      <c r="N485" s="19"/>
    </row>
    <row r="486" spans="1:14" ht="24">
      <c r="A486" s="14"/>
      <c r="B486" s="13"/>
      <c r="C486" s="92"/>
      <c r="D486" s="18"/>
      <c r="E486" s="18"/>
      <c r="F486" s="14"/>
      <c r="G486" s="18"/>
      <c r="H486" s="14"/>
      <c r="I486" s="13"/>
      <c r="J486" s="18"/>
      <c r="K486" s="18"/>
      <c r="L486" s="18"/>
      <c r="M486" s="19"/>
      <c r="N486" s="19"/>
    </row>
    <row r="487" spans="1:14" ht="24">
      <c r="A487" s="14"/>
      <c r="B487" s="13"/>
      <c r="C487" s="92"/>
      <c r="D487" s="18"/>
      <c r="E487" s="18"/>
      <c r="F487" s="14"/>
      <c r="G487" s="18"/>
      <c r="H487" s="14"/>
      <c r="I487" s="13"/>
      <c r="J487" s="18"/>
      <c r="K487" s="18"/>
      <c r="L487" s="18"/>
      <c r="M487" s="19"/>
      <c r="N487" s="19"/>
    </row>
    <row r="488" spans="1:14" ht="24">
      <c r="A488" s="14"/>
      <c r="B488" s="13"/>
      <c r="C488" s="92"/>
      <c r="D488" s="18"/>
      <c r="E488" s="18"/>
      <c r="F488" s="14"/>
      <c r="G488" s="18"/>
      <c r="H488" s="14"/>
      <c r="I488" s="13"/>
      <c r="J488" s="18"/>
      <c r="K488" s="18"/>
      <c r="L488" s="18"/>
      <c r="M488" s="19"/>
      <c r="N488" s="19"/>
    </row>
    <row r="489" spans="1:14" ht="24">
      <c r="A489" s="14"/>
      <c r="B489" s="13"/>
      <c r="C489" s="92"/>
      <c r="D489" s="18"/>
      <c r="E489" s="18"/>
      <c r="F489" s="14"/>
      <c r="G489" s="18"/>
      <c r="H489" s="14"/>
      <c r="I489" s="13"/>
      <c r="J489" s="18"/>
      <c r="K489" s="18"/>
      <c r="L489" s="18"/>
      <c r="M489" s="19"/>
      <c r="N489" s="19"/>
    </row>
    <row r="490" spans="1:14" ht="24">
      <c r="A490" s="14"/>
      <c r="B490" s="13"/>
      <c r="C490" s="92"/>
      <c r="D490" s="18"/>
      <c r="E490" s="18"/>
      <c r="F490" s="14"/>
      <c r="G490" s="18"/>
      <c r="H490" s="14"/>
      <c r="I490" s="13"/>
      <c r="J490" s="18"/>
      <c r="K490" s="18"/>
      <c r="L490" s="18"/>
      <c r="M490" s="19"/>
      <c r="N490" s="19"/>
    </row>
    <row r="491" spans="1:14" ht="24">
      <c r="A491" s="14"/>
      <c r="B491" s="13"/>
      <c r="C491" s="92"/>
      <c r="D491" s="18"/>
      <c r="E491" s="18"/>
      <c r="F491" s="14"/>
      <c r="G491" s="18"/>
      <c r="H491" s="14"/>
      <c r="I491" s="13"/>
      <c r="J491" s="18"/>
      <c r="K491" s="18"/>
      <c r="L491" s="18"/>
      <c r="M491" s="19"/>
      <c r="N491" s="19"/>
    </row>
    <row r="492" spans="1:14" ht="24">
      <c r="A492" s="14"/>
      <c r="B492" s="13"/>
      <c r="C492" s="92"/>
      <c r="D492" s="18"/>
      <c r="E492" s="18"/>
      <c r="F492" s="14"/>
      <c r="G492" s="18"/>
      <c r="H492" s="14"/>
      <c r="I492" s="13"/>
      <c r="J492" s="18"/>
      <c r="K492" s="18"/>
      <c r="L492" s="18"/>
      <c r="M492" s="19"/>
      <c r="N492" s="19"/>
    </row>
    <row r="493" spans="1:14" ht="24">
      <c r="A493" s="14"/>
      <c r="B493" s="13"/>
      <c r="C493" s="92"/>
      <c r="D493" s="18"/>
      <c r="E493" s="18"/>
      <c r="F493" s="14"/>
      <c r="G493" s="18"/>
      <c r="H493" s="14"/>
      <c r="I493" s="13"/>
      <c r="J493" s="18"/>
      <c r="K493" s="18"/>
      <c r="L493" s="18"/>
      <c r="M493" s="19"/>
      <c r="N493" s="19"/>
    </row>
    <row r="494" spans="1:14" ht="24">
      <c r="A494" s="14"/>
      <c r="B494" s="13"/>
      <c r="C494" s="92"/>
      <c r="D494" s="18"/>
      <c r="E494" s="18"/>
      <c r="F494" s="14"/>
      <c r="G494" s="18"/>
      <c r="H494" s="14"/>
      <c r="I494" s="13"/>
      <c r="J494" s="18"/>
      <c r="K494" s="18"/>
      <c r="L494" s="18"/>
      <c r="M494" s="19"/>
      <c r="N494" s="19"/>
    </row>
    <row r="495" spans="1:14" ht="24">
      <c r="A495" s="14"/>
      <c r="B495" s="13"/>
      <c r="C495" s="92"/>
      <c r="D495" s="18"/>
      <c r="E495" s="18"/>
      <c r="F495" s="14"/>
      <c r="G495" s="18"/>
      <c r="H495" s="14"/>
      <c r="I495" s="13"/>
      <c r="J495" s="18"/>
      <c r="K495" s="18"/>
      <c r="L495" s="18"/>
      <c r="M495" s="19"/>
      <c r="N495" s="19"/>
    </row>
    <row r="496" spans="1:14" ht="24">
      <c r="A496" s="14"/>
      <c r="B496" s="13"/>
      <c r="C496" s="92"/>
      <c r="D496" s="18"/>
      <c r="E496" s="18"/>
      <c r="F496" s="14"/>
      <c r="G496" s="18"/>
      <c r="H496" s="14"/>
      <c r="I496" s="13"/>
      <c r="J496" s="18"/>
      <c r="K496" s="18"/>
      <c r="L496" s="18"/>
      <c r="M496" s="19"/>
      <c r="N496" s="19"/>
    </row>
    <row r="497" spans="1:14" ht="24">
      <c r="A497" s="14"/>
      <c r="B497" s="13"/>
      <c r="C497" s="92"/>
      <c r="D497" s="18"/>
      <c r="E497" s="18"/>
      <c r="F497" s="14"/>
      <c r="G497" s="18"/>
      <c r="H497" s="14"/>
      <c r="I497" s="13"/>
      <c r="J497" s="18"/>
      <c r="K497" s="18"/>
      <c r="L497" s="18"/>
      <c r="M497" s="19"/>
      <c r="N497" s="19"/>
    </row>
    <row r="498" spans="1:14" ht="24">
      <c r="A498" s="14"/>
      <c r="B498" s="13"/>
      <c r="C498" s="92"/>
      <c r="D498" s="18"/>
      <c r="E498" s="18"/>
      <c r="F498" s="14"/>
      <c r="G498" s="18"/>
      <c r="H498" s="14"/>
      <c r="I498" s="13"/>
      <c r="J498" s="18"/>
      <c r="K498" s="18"/>
      <c r="L498" s="18"/>
      <c r="M498" s="19"/>
      <c r="N498" s="19"/>
    </row>
    <row r="499" spans="1:14" ht="24">
      <c r="A499" s="14"/>
      <c r="B499" s="13"/>
      <c r="C499" s="92"/>
      <c r="D499" s="18"/>
      <c r="E499" s="18"/>
      <c r="F499" s="14"/>
      <c r="G499" s="18"/>
      <c r="H499" s="14"/>
      <c r="I499" s="13"/>
      <c r="J499" s="18"/>
      <c r="K499" s="18"/>
      <c r="L499" s="18"/>
      <c r="M499" s="19"/>
      <c r="N499" s="19"/>
    </row>
    <row r="500" spans="1:14" ht="24">
      <c r="A500" s="14"/>
      <c r="B500" s="13"/>
      <c r="C500" s="92"/>
      <c r="D500" s="18"/>
      <c r="E500" s="18"/>
      <c r="F500" s="14"/>
      <c r="G500" s="18"/>
      <c r="H500" s="14"/>
      <c r="I500" s="13"/>
      <c r="J500" s="18"/>
      <c r="K500" s="18"/>
      <c r="L500" s="18"/>
      <c r="M500" s="19"/>
      <c r="N500" s="19"/>
    </row>
    <row r="501" spans="1:14" ht="24">
      <c r="A501" s="14"/>
      <c r="B501" s="13"/>
      <c r="C501" s="92"/>
      <c r="D501" s="18"/>
      <c r="E501" s="18"/>
      <c r="F501" s="14"/>
      <c r="G501" s="18"/>
      <c r="H501" s="14"/>
      <c r="I501" s="13"/>
      <c r="J501" s="18"/>
      <c r="K501" s="18"/>
      <c r="L501" s="18"/>
      <c r="M501" s="19"/>
      <c r="N501" s="19"/>
    </row>
    <row r="502" spans="1:14" ht="24">
      <c r="A502" s="14"/>
      <c r="B502" s="13"/>
      <c r="C502" s="92"/>
      <c r="D502" s="18"/>
      <c r="E502" s="18"/>
      <c r="F502" s="14"/>
      <c r="G502" s="18"/>
      <c r="H502" s="14"/>
      <c r="I502" s="13"/>
      <c r="J502" s="18"/>
      <c r="K502" s="18"/>
      <c r="L502" s="18"/>
      <c r="M502" s="19"/>
      <c r="N502" s="19"/>
    </row>
    <row r="503" spans="1:14" ht="24">
      <c r="A503" s="14"/>
      <c r="B503" s="13"/>
      <c r="C503" s="92"/>
      <c r="D503" s="18"/>
      <c r="E503" s="18"/>
      <c r="F503" s="14"/>
      <c r="G503" s="18"/>
      <c r="H503" s="14"/>
      <c r="I503" s="13"/>
      <c r="J503" s="18"/>
      <c r="K503" s="18"/>
      <c r="L503" s="18"/>
      <c r="M503" s="19"/>
      <c r="N503" s="19"/>
    </row>
    <row r="504" spans="1:14" ht="24">
      <c r="A504" s="14"/>
      <c r="B504" s="13"/>
      <c r="C504" s="92"/>
      <c r="D504" s="18"/>
      <c r="E504" s="18"/>
      <c r="F504" s="14"/>
      <c r="G504" s="18"/>
      <c r="H504" s="14"/>
      <c r="I504" s="13"/>
      <c r="J504" s="18"/>
      <c r="K504" s="18"/>
      <c r="L504" s="18"/>
      <c r="M504" s="19"/>
      <c r="N504" s="19"/>
    </row>
    <row r="505" spans="1:14" ht="24">
      <c r="A505" s="14"/>
      <c r="B505" s="13"/>
      <c r="C505" s="92"/>
      <c r="D505" s="18"/>
      <c r="E505" s="18"/>
      <c r="F505" s="14"/>
      <c r="G505" s="18"/>
      <c r="H505" s="14"/>
      <c r="I505" s="13"/>
      <c r="J505" s="18"/>
      <c r="K505" s="18"/>
      <c r="L505" s="18"/>
      <c r="M505" s="19"/>
      <c r="N505" s="19"/>
    </row>
    <row r="506" spans="1:14" ht="24">
      <c r="A506" s="14"/>
      <c r="B506" s="13"/>
      <c r="C506" s="92"/>
      <c r="D506" s="18"/>
      <c r="E506" s="18"/>
      <c r="F506" s="14"/>
      <c r="G506" s="18"/>
      <c r="H506" s="14"/>
      <c r="I506" s="13"/>
      <c r="J506" s="18"/>
      <c r="K506" s="18"/>
      <c r="L506" s="18"/>
      <c r="M506" s="19"/>
      <c r="N506" s="19"/>
    </row>
    <row r="507" spans="1:14" ht="24">
      <c r="A507" s="14"/>
      <c r="B507" s="13"/>
      <c r="C507" s="92"/>
      <c r="D507" s="18"/>
      <c r="E507" s="18"/>
      <c r="F507" s="14"/>
      <c r="G507" s="18"/>
      <c r="H507" s="14"/>
      <c r="I507" s="13"/>
      <c r="J507" s="18"/>
      <c r="K507" s="18"/>
      <c r="L507" s="18"/>
      <c r="M507" s="19"/>
      <c r="N507" s="19"/>
    </row>
    <row r="508" spans="1:14" ht="24">
      <c r="A508" s="14"/>
      <c r="B508" s="13"/>
      <c r="C508" s="92"/>
      <c r="D508" s="18"/>
      <c r="E508" s="18"/>
      <c r="F508" s="14"/>
      <c r="G508" s="18"/>
      <c r="H508" s="14"/>
      <c r="I508" s="13"/>
      <c r="J508" s="18"/>
      <c r="K508" s="18"/>
      <c r="L508" s="18"/>
      <c r="M508" s="19"/>
      <c r="N508" s="19"/>
    </row>
    <row r="509" spans="1:14" ht="24">
      <c r="A509" s="14"/>
      <c r="B509" s="13"/>
      <c r="C509" s="92"/>
      <c r="D509" s="18"/>
      <c r="E509" s="18"/>
      <c r="F509" s="14"/>
      <c r="G509" s="18"/>
      <c r="H509" s="14"/>
      <c r="I509" s="13"/>
      <c r="J509" s="18"/>
      <c r="K509" s="18"/>
      <c r="L509" s="18"/>
      <c r="M509" s="19"/>
      <c r="N509" s="19"/>
    </row>
    <row r="510" spans="1:14" ht="24">
      <c r="A510" s="14"/>
      <c r="B510" s="13"/>
      <c r="C510" s="92"/>
      <c r="D510" s="18"/>
      <c r="E510" s="18"/>
      <c r="F510" s="14"/>
      <c r="G510" s="18"/>
      <c r="H510" s="14"/>
      <c r="I510" s="13"/>
      <c r="J510" s="18"/>
      <c r="K510" s="18"/>
      <c r="L510" s="18"/>
      <c r="M510" s="19"/>
      <c r="N510" s="19"/>
    </row>
    <row r="511" spans="1:14" ht="24">
      <c r="A511" s="14"/>
      <c r="B511" s="13"/>
      <c r="C511" s="92"/>
      <c r="D511" s="18"/>
      <c r="E511" s="18"/>
      <c r="F511" s="14"/>
      <c r="G511" s="18"/>
      <c r="H511" s="14"/>
      <c r="I511" s="13"/>
      <c r="J511" s="18"/>
      <c r="K511" s="18"/>
      <c r="L511" s="18"/>
      <c r="M511" s="19"/>
      <c r="N511" s="19"/>
    </row>
    <row r="512" spans="1:14" ht="24">
      <c r="A512" s="14"/>
      <c r="B512" s="13"/>
      <c r="C512" s="92"/>
      <c r="D512" s="18"/>
      <c r="E512" s="18"/>
      <c r="F512" s="14"/>
      <c r="G512" s="18"/>
      <c r="H512" s="14"/>
      <c r="I512" s="13"/>
      <c r="J512" s="18"/>
      <c r="K512" s="18"/>
      <c r="L512" s="18"/>
      <c r="M512" s="19"/>
      <c r="N512" s="19"/>
    </row>
    <row r="513" spans="1:14" ht="24">
      <c r="A513" s="14"/>
      <c r="B513" s="13"/>
      <c r="C513" s="92"/>
      <c r="D513" s="18"/>
      <c r="E513" s="18"/>
      <c r="F513" s="14"/>
      <c r="G513" s="18"/>
      <c r="H513" s="14"/>
      <c r="I513" s="13"/>
      <c r="J513" s="18"/>
      <c r="K513" s="18"/>
      <c r="L513" s="18"/>
      <c r="M513" s="19"/>
      <c r="N513" s="19"/>
    </row>
    <row r="514" spans="1:14" ht="24">
      <c r="A514" s="14"/>
      <c r="B514" s="13"/>
      <c r="C514" s="92"/>
      <c r="D514" s="18"/>
      <c r="E514" s="18"/>
      <c r="F514" s="14"/>
      <c r="G514" s="18"/>
      <c r="H514" s="14"/>
      <c r="I514" s="13"/>
      <c r="J514" s="18"/>
      <c r="K514" s="18"/>
      <c r="L514" s="18"/>
      <c r="M514" s="19"/>
      <c r="N514" s="19"/>
    </row>
    <row r="515" spans="1:14" ht="24">
      <c r="A515" s="14"/>
      <c r="B515" s="13"/>
      <c r="C515" s="92"/>
      <c r="D515" s="18"/>
      <c r="E515" s="18"/>
      <c r="F515" s="14"/>
      <c r="G515" s="18"/>
      <c r="H515" s="14"/>
      <c r="I515" s="13"/>
      <c r="J515" s="18"/>
      <c r="K515" s="18"/>
      <c r="L515" s="18"/>
      <c r="M515" s="19"/>
      <c r="N515" s="19"/>
    </row>
    <row r="516" spans="1:14" ht="24">
      <c r="A516" s="14"/>
      <c r="B516" s="13"/>
      <c r="C516" s="92"/>
      <c r="D516" s="18"/>
      <c r="E516" s="18"/>
      <c r="F516" s="14"/>
      <c r="G516" s="18"/>
      <c r="H516" s="14"/>
      <c r="I516" s="13"/>
      <c r="J516" s="18"/>
      <c r="K516" s="18"/>
      <c r="L516" s="18"/>
      <c r="M516" s="19"/>
      <c r="N516" s="19"/>
    </row>
    <row r="517" spans="1:14" ht="24">
      <c r="A517" s="14"/>
      <c r="B517" s="13"/>
      <c r="C517" s="92"/>
      <c r="D517" s="18"/>
      <c r="E517" s="18"/>
      <c r="F517" s="14"/>
      <c r="G517" s="18"/>
      <c r="H517" s="14"/>
      <c r="I517" s="13"/>
      <c r="J517" s="18"/>
      <c r="K517" s="18"/>
      <c r="L517" s="18"/>
      <c r="M517" s="19"/>
      <c r="N517" s="19"/>
    </row>
    <row r="518" spans="1:14" ht="24">
      <c r="A518" s="14"/>
      <c r="B518" s="13"/>
      <c r="C518" s="92"/>
      <c r="D518" s="18"/>
      <c r="E518" s="18"/>
      <c r="F518" s="14"/>
      <c r="G518" s="18"/>
      <c r="H518" s="14"/>
      <c r="I518" s="13"/>
      <c r="J518" s="18"/>
      <c r="K518" s="18"/>
      <c r="L518" s="18"/>
      <c r="M518" s="19"/>
      <c r="N518" s="19"/>
    </row>
    <row r="519" spans="1:14" ht="24">
      <c r="A519" s="14"/>
      <c r="B519" s="13"/>
      <c r="C519" s="92"/>
      <c r="D519" s="18"/>
      <c r="E519" s="18"/>
      <c r="F519" s="14"/>
      <c r="G519" s="18"/>
      <c r="H519" s="14"/>
      <c r="I519" s="13"/>
      <c r="J519" s="18"/>
      <c r="K519" s="18"/>
      <c r="L519" s="18"/>
      <c r="M519" s="19"/>
      <c r="N519" s="19"/>
    </row>
    <row r="520" spans="1:14" ht="24">
      <c r="A520" s="14"/>
      <c r="B520" s="13"/>
      <c r="C520" s="92"/>
      <c r="D520" s="18"/>
      <c r="E520" s="18"/>
      <c r="F520" s="14"/>
      <c r="G520" s="18"/>
      <c r="H520" s="14"/>
      <c r="I520" s="13"/>
      <c r="J520" s="18"/>
      <c r="K520" s="18"/>
      <c r="L520" s="18"/>
      <c r="M520" s="19"/>
      <c r="N520" s="19"/>
    </row>
    <row r="521" spans="1:14" ht="24">
      <c r="A521" s="14"/>
      <c r="B521" s="13"/>
      <c r="C521" s="92"/>
      <c r="D521" s="18"/>
      <c r="E521" s="18"/>
      <c r="F521" s="14"/>
      <c r="G521" s="18"/>
      <c r="H521" s="14"/>
      <c r="I521" s="13"/>
      <c r="J521" s="18"/>
      <c r="K521" s="18"/>
      <c r="L521" s="18"/>
      <c r="M521" s="19"/>
      <c r="N521" s="19"/>
    </row>
    <row r="522" spans="1:14" ht="24">
      <c r="A522" s="14"/>
      <c r="B522" s="13"/>
      <c r="C522" s="92"/>
      <c r="D522" s="18"/>
      <c r="E522" s="18"/>
      <c r="F522" s="14"/>
      <c r="G522" s="18"/>
      <c r="H522" s="14"/>
      <c r="I522" s="13"/>
      <c r="J522" s="18"/>
      <c r="K522" s="18"/>
      <c r="L522" s="18"/>
      <c r="M522" s="19"/>
      <c r="N522" s="19"/>
    </row>
    <row r="523" spans="1:14" ht="24">
      <c r="A523" s="14"/>
      <c r="B523" s="13"/>
      <c r="C523" s="92"/>
      <c r="D523" s="18"/>
      <c r="E523" s="18"/>
      <c r="F523" s="14"/>
      <c r="G523" s="18"/>
      <c r="H523" s="14"/>
      <c r="I523" s="13"/>
      <c r="J523" s="18"/>
      <c r="K523" s="18"/>
      <c r="L523" s="18"/>
      <c r="M523" s="19"/>
      <c r="N523" s="19"/>
    </row>
    <row r="524" spans="1:14" ht="24">
      <c r="A524" s="14"/>
      <c r="B524" s="13"/>
      <c r="C524" s="92"/>
      <c r="D524" s="18"/>
      <c r="E524" s="18"/>
      <c r="F524" s="14"/>
      <c r="G524" s="18"/>
      <c r="H524" s="14"/>
      <c r="I524" s="13"/>
      <c r="J524" s="18"/>
      <c r="K524" s="18"/>
      <c r="L524" s="18"/>
      <c r="M524" s="19"/>
      <c r="N524" s="19"/>
    </row>
    <row r="525" spans="1:14" ht="24">
      <c r="A525" s="14"/>
      <c r="B525" s="13"/>
      <c r="C525" s="92"/>
      <c r="D525" s="18"/>
      <c r="E525" s="18"/>
      <c r="F525" s="14"/>
      <c r="G525" s="18"/>
      <c r="H525" s="14"/>
      <c r="I525" s="13"/>
      <c r="J525" s="18"/>
      <c r="K525" s="18"/>
      <c r="L525" s="18"/>
      <c r="M525" s="19"/>
      <c r="N525" s="19"/>
    </row>
    <row r="526" spans="1:14" ht="24">
      <c r="A526" s="14"/>
      <c r="B526" s="13"/>
      <c r="C526" s="92"/>
      <c r="D526" s="18"/>
      <c r="E526" s="18"/>
      <c r="F526" s="14"/>
      <c r="G526" s="18"/>
      <c r="H526" s="14"/>
      <c r="I526" s="13"/>
      <c r="J526" s="18"/>
      <c r="K526" s="18"/>
      <c r="L526" s="18"/>
      <c r="M526" s="19"/>
      <c r="N526" s="19"/>
    </row>
    <row r="527" spans="1:14" ht="24">
      <c r="A527" s="14"/>
      <c r="B527" s="13"/>
      <c r="C527" s="92"/>
      <c r="D527" s="18"/>
      <c r="E527" s="18"/>
      <c r="F527" s="14"/>
      <c r="G527" s="18"/>
      <c r="H527" s="14"/>
      <c r="I527" s="13"/>
      <c r="J527" s="18"/>
      <c r="K527" s="18"/>
      <c r="L527" s="18"/>
      <c r="M527" s="19"/>
      <c r="N527" s="19"/>
    </row>
    <row r="528" spans="1:14" ht="24">
      <c r="A528" s="14"/>
      <c r="B528" s="13"/>
      <c r="C528" s="92"/>
      <c r="D528" s="18"/>
      <c r="E528" s="18"/>
      <c r="F528" s="14"/>
      <c r="G528" s="18"/>
      <c r="H528" s="14"/>
      <c r="I528" s="13"/>
      <c r="J528" s="18"/>
      <c r="K528" s="18"/>
      <c r="L528" s="18"/>
      <c r="M528" s="19"/>
      <c r="N528" s="19"/>
    </row>
    <row r="529" spans="1:14" ht="24">
      <c r="A529" s="14"/>
      <c r="B529" s="13"/>
      <c r="C529" s="92"/>
      <c r="D529" s="18"/>
      <c r="E529" s="18"/>
      <c r="F529" s="14"/>
      <c r="G529" s="18"/>
      <c r="H529" s="14"/>
      <c r="I529" s="13"/>
      <c r="J529" s="18"/>
      <c r="K529" s="18"/>
      <c r="L529" s="18"/>
      <c r="M529" s="19"/>
      <c r="N529" s="19"/>
    </row>
    <row r="530" spans="1:14" ht="24">
      <c r="A530" s="14"/>
      <c r="B530" s="13"/>
      <c r="C530" s="92"/>
      <c r="D530" s="18"/>
      <c r="E530" s="18"/>
      <c r="F530" s="14"/>
      <c r="G530" s="18"/>
      <c r="H530" s="14"/>
      <c r="I530" s="13"/>
      <c r="J530" s="18"/>
      <c r="K530" s="18"/>
      <c r="L530" s="18"/>
      <c r="M530" s="19"/>
      <c r="N530" s="19"/>
    </row>
    <row r="531" spans="1:14" ht="24">
      <c r="A531" s="14"/>
      <c r="B531" s="13"/>
      <c r="C531" s="92"/>
      <c r="D531" s="18"/>
      <c r="E531" s="18"/>
      <c r="F531" s="14"/>
      <c r="G531" s="18"/>
      <c r="H531" s="14"/>
      <c r="I531" s="13"/>
      <c r="J531" s="18"/>
      <c r="K531" s="18"/>
      <c r="L531" s="18"/>
      <c r="M531" s="19"/>
      <c r="N531" s="19"/>
    </row>
    <row r="532" spans="1:14" ht="24">
      <c r="A532" s="14"/>
      <c r="B532" s="13"/>
      <c r="C532" s="92"/>
      <c r="D532" s="18"/>
      <c r="E532" s="18"/>
      <c r="F532" s="14"/>
      <c r="G532" s="18"/>
      <c r="H532" s="14"/>
      <c r="I532" s="13"/>
      <c r="J532" s="18"/>
      <c r="K532" s="18"/>
      <c r="L532" s="18"/>
      <c r="M532" s="19"/>
      <c r="N532" s="19"/>
    </row>
    <row r="533" spans="1:14" ht="24">
      <c r="A533" s="14"/>
      <c r="B533" s="13"/>
      <c r="C533" s="92"/>
      <c r="D533" s="18"/>
      <c r="E533" s="18"/>
      <c r="F533" s="14"/>
      <c r="G533" s="18"/>
      <c r="H533" s="14"/>
      <c r="I533" s="13"/>
      <c r="J533" s="18"/>
      <c r="K533" s="18"/>
      <c r="L533" s="18"/>
      <c r="M533" s="19"/>
      <c r="N533" s="19"/>
    </row>
    <row r="534" spans="1:14" ht="24">
      <c r="A534" s="14"/>
      <c r="B534" s="13"/>
      <c r="C534" s="92"/>
      <c r="D534" s="18"/>
      <c r="E534" s="18"/>
      <c r="F534" s="14"/>
      <c r="G534" s="18"/>
      <c r="H534" s="14"/>
      <c r="I534" s="13"/>
      <c r="J534" s="18"/>
      <c r="K534" s="18"/>
      <c r="L534" s="18"/>
      <c r="M534" s="19"/>
      <c r="N534" s="19"/>
    </row>
    <row r="535" spans="1:14" ht="24">
      <c r="A535" s="14"/>
      <c r="B535" s="13"/>
      <c r="C535" s="92"/>
      <c r="D535" s="18"/>
      <c r="E535" s="18"/>
      <c r="F535" s="14"/>
      <c r="G535" s="18"/>
      <c r="H535" s="14"/>
      <c r="I535" s="13"/>
      <c r="J535" s="18"/>
      <c r="K535" s="18"/>
      <c r="L535" s="18"/>
      <c r="M535" s="19"/>
      <c r="N535" s="19"/>
    </row>
    <row r="536" spans="1:14" ht="24">
      <c r="A536" s="14"/>
      <c r="B536" s="13"/>
      <c r="C536" s="92"/>
      <c r="D536" s="18"/>
      <c r="E536" s="18"/>
      <c r="F536" s="14"/>
      <c r="G536" s="18"/>
      <c r="H536" s="14"/>
      <c r="I536" s="13"/>
      <c r="J536" s="18"/>
      <c r="K536" s="18"/>
      <c r="L536" s="18"/>
      <c r="M536" s="19"/>
      <c r="N536" s="19"/>
    </row>
    <row r="537" spans="1:14" ht="24">
      <c r="A537" s="14"/>
      <c r="B537" s="13"/>
      <c r="C537" s="92"/>
      <c r="D537" s="18"/>
      <c r="E537" s="18"/>
      <c r="F537" s="14"/>
      <c r="G537" s="18"/>
      <c r="H537" s="14"/>
      <c r="I537" s="13"/>
      <c r="J537" s="18"/>
      <c r="K537" s="18"/>
      <c r="L537" s="18"/>
      <c r="M537" s="19"/>
      <c r="N537" s="19"/>
    </row>
    <row r="538" spans="1:14" ht="24">
      <c r="A538" s="14"/>
      <c r="B538" s="13"/>
      <c r="C538" s="92"/>
      <c r="D538" s="18"/>
      <c r="E538" s="18"/>
      <c r="F538" s="14"/>
      <c r="G538" s="18"/>
      <c r="H538" s="14"/>
      <c r="I538" s="13"/>
      <c r="J538" s="18"/>
      <c r="K538" s="18"/>
      <c r="L538" s="18"/>
      <c r="M538" s="19"/>
      <c r="N538" s="19"/>
    </row>
    <row r="539" spans="1:14" ht="24">
      <c r="A539" s="14"/>
      <c r="B539" s="13"/>
      <c r="C539" s="92"/>
      <c r="D539" s="18"/>
      <c r="E539" s="18"/>
      <c r="F539" s="14"/>
      <c r="G539" s="18"/>
      <c r="H539" s="14"/>
      <c r="I539" s="13"/>
      <c r="J539" s="18"/>
      <c r="K539" s="18"/>
      <c r="L539" s="18"/>
      <c r="M539" s="19"/>
      <c r="N539" s="19"/>
    </row>
    <row r="540" spans="1:14" ht="24">
      <c r="A540" s="14"/>
      <c r="B540" s="13"/>
      <c r="C540" s="92"/>
      <c r="D540" s="18"/>
      <c r="E540" s="18"/>
      <c r="F540" s="14"/>
      <c r="G540" s="18"/>
      <c r="H540" s="14"/>
      <c r="I540" s="13"/>
      <c r="J540" s="18"/>
      <c r="K540" s="18"/>
      <c r="L540" s="18"/>
      <c r="M540" s="19"/>
      <c r="N540" s="19"/>
    </row>
    <row r="541" spans="1:14" ht="24">
      <c r="A541" s="14"/>
      <c r="B541" s="13"/>
      <c r="C541" s="92"/>
      <c r="D541" s="18"/>
      <c r="E541" s="18"/>
      <c r="F541" s="14"/>
      <c r="G541" s="18"/>
      <c r="H541" s="14"/>
      <c r="I541" s="13"/>
      <c r="J541" s="18"/>
      <c r="K541" s="18"/>
      <c r="L541" s="18"/>
      <c r="M541" s="19"/>
      <c r="N541" s="19"/>
    </row>
    <row r="542" spans="1:14" ht="24">
      <c r="A542" s="14"/>
      <c r="B542" s="13"/>
      <c r="C542" s="92"/>
      <c r="D542" s="18"/>
      <c r="E542" s="18"/>
      <c r="F542" s="14"/>
      <c r="G542" s="18"/>
      <c r="H542" s="14"/>
      <c r="I542" s="13"/>
      <c r="J542" s="18"/>
      <c r="K542" s="18"/>
      <c r="L542" s="18"/>
      <c r="M542" s="19"/>
      <c r="N542" s="19"/>
    </row>
    <row r="543" spans="1:14" ht="24">
      <c r="A543" s="14"/>
      <c r="B543" s="13"/>
      <c r="C543" s="92"/>
      <c r="D543" s="18"/>
      <c r="E543" s="18"/>
      <c r="F543" s="14"/>
      <c r="G543" s="18"/>
      <c r="H543" s="14"/>
      <c r="I543" s="13"/>
      <c r="J543" s="18"/>
      <c r="K543" s="18"/>
      <c r="L543" s="18"/>
      <c r="M543" s="19"/>
      <c r="N543" s="19"/>
    </row>
    <row r="544" spans="1:14" ht="24">
      <c r="A544" s="14"/>
      <c r="B544" s="13"/>
      <c r="C544" s="92"/>
      <c r="D544" s="18"/>
      <c r="E544" s="18"/>
      <c r="F544" s="14"/>
      <c r="G544" s="18"/>
      <c r="H544" s="14"/>
      <c r="I544" s="13"/>
      <c r="J544" s="18"/>
      <c r="K544" s="18"/>
      <c r="L544" s="18"/>
      <c r="M544" s="19"/>
      <c r="N544" s="19"/>
    </row>
    <row r="545" spans="1:14" ht="24">
      <c r="A545" s="14"/>
      <c r="B545" s="13"/>
      <c r="C545" s="92"/>
      <c r="D545" s="18"/>
      <c r="E545" s="18"/>
      <c r="F545" s="14"/>
      <c r="G545" s="18"/>
      <c r="H545" s="14"/>
      <c r="I545" s="13"/>
      <c r="J545" s="18"/>
      <c r="K545" s="18"/>
      <c r="L545" s="18"/>
      <c r="M545" s="19"/>
      <c r="N545" s="19"/>
    </row>
    <row r="546" spans="1:14" ht="24">
      <c r="A546" s="14"/>
      <c r="B546" s="13"/>
      <c r="C546" s="92"/>
      <c r="D546" s="18"/>
      <c r="E546" s="18"/>
      <c r="F546" s="14"/>
      <c r="G546" s="18"/>
      <c r="H546" s="14"/>
      <c r="I546" s="13"/>
      <c r="J546" s="18"/>
      <c r="K546" s="18"/>
      <c r="L546" s="18"/>
      <c r="M546" s="19"/>
      <c r="N546" s="19"/>
    </row>
    <row r="547" spans="1:14" ht="24">
      <c r="A547" s="14"/>
      <c r="B547" s="13"/>
      <c r="C547" s="92"/>
      <c r="D547" s="18"/>
      <c r="E547" s="18"/>
      <c r="F547" s="14"/>
      <c r="G547" s="18"/>
      <c r="H547" s="14"/>
      <c r="I547" s="13"/>
      <c r="J547" s="18"/>
      <c r="K547" s="18"/>
      <c r="L547" s="18"/>
      <c r="M547" s="19"/>
      <c r="N547" s="19"/>
    </row>
    <row r="548" spans="1:14" ht="24">
      <c r="A548" s="14"/>
      <c r="B548" s="13"/>
      <c r="C548" s="92"/>
      <c r="D548" s="18"/>
      <c r="E548" s="18"/>
      <c r="F548" s="14"/>
      <c r="G548" s="18"/>
      <c r="H548" s="14"/>
      <c r="I548" s="13"/>
      <c r="J548" s="18"/>
      <c r="K548" s="18"/>
      <c r="L548" s="18"/>
      <c r="M548" s="19"/>
      <c r="N548" s="19"/>
    </row>
    <row r="549" spans="1:14" ht="24">
      <c r="A549" s="14"/>
      <c r="B549" s="13"/>
      <c r="C549" s="92"/>
      <c r="D549" s="18"/>
      <c r="E549" s="18"/>
      <c r="F549" s="14"/>
      <c r="G549" s="18"/>
      <c r="H549" s="14"/>
      <c r="I549" s="13"/>
      <c r="J549" s="18"/>
      <c r="K549" s="18"/>
      <c r="L549" s="18"/>
      <c r="M549" s="19"/>
      <c r="N549" s="19"/>
    </row>
    <row r="550" spans="1:14" ht="24">
      <c r="A550" s="14"/>
      <c r="B550" s="13"/>
      <c r="C550" s="92"/>
      <c r="D550" s="18"/>
      <c r="E550" s="18"/>
      <c r="F550" s="14"/>
      <c r="G550" s="18"/>
      <c r="H550" s="14"/>
      <c r="I550" s="13"/>
      <c r="J550" s="18"/>
      <c r="K550" s="18"/>
      <c r="L550" s="18"/>
      <c r="M550" s="19"/>
      <c r="N550" s="19"/>
    </row>
    <row r="551" spans="1:14" ht="24">
      <c r="A551" s="14"/>
      <c r="B551" s="13"/>
      <c r="C551" s="92"/>
      <c r="D551" s="18"/>
      <c r="E551" s="18"/>
      <c r="F551" s="14"/>
      <c r="G551" s="18"/>
      <c r="H551" s="14"/>
      <c r="I551" s="13"/>
      <c r="J551" s="18"/>
      <c r="K551" s="18"/>
      <c r="L551" s="18"/>
      <c r="M551" s="19"/>
      <c r="N551" s="19"/>
    </row>
    <row r="552" spans="1:14" ht="24">
      <c r="A552" s="14"/>
      <c r="B552" s="13"/>
      <c r="C552" s="92"/>
      <c r="D552" s="18"/>
      <c r="E552" s="18"/>
      <c r="F552" s="14"/>
      <c r="G552" s="18"/>
      <c r="H552" s="14"/>
      <c r="I552" s="13"/>
      <c r="J552" s="18"/>
      <c r="K552" s="18"/>
      <c r="L552" s="18"/>
      <c r="M552" s="19"/>
      <c r="N552" s="19"/>
    </row>
    <row r="553" spans="1:14" ht="24">
      <c r="A553" s="14"/>
      <c r="B553" s="13"/>
      <c r="C553" s="92"/>
      <c r="D553" s="18"/>
      <c r="E553" s="18"/>
      <c r="F553" s="14"/>
      <c r="G553" s="18"/>
      <c r="H553" s="14"/>
      <c r="I553" s="13"/>
      <c r="J553" s="18"/>
      <c r="K553" s="18"/>
      <c r="L553" s="18"/>
      <c r="M553" s="19"/>
      <c r="N553" s="19"/>
    </row>
    <row r="554" spans="1:14" ht="24">
      <c r="A554" s="14"/>
      <c r="B554" s="13"/>
      <c r="C554" s="92"/>
      <c r="D554" s="18"/>
      <c r="E554" s="18"/>
      <c r="F554" s="14"/>
      <c r="G554" s="18"/>
      <c r="H554" s="14"/>
      <c r="I554" s="13"/>
      <c r="J554" s="18"/>
      <c r="K554" s="18"/>
      <c r="L554" s="18"/>
      <c r="M554" s="19"/>
      <c r="N554" s="19"/>
    </row>
    <row r="555" spans="1:14" ht="24">
      <c r="A555" s="14"/>
      <c r="B555" s="13"/>
      <c r="C555" s="92"/>
      <c r="D555" s="18"/>
      <c r="E555" s="18"/>
      <c r="F555" s="14"/>
      <c r="G555" s="18"/>
      <c r="H555" s="14"/>
      <c r="I555" s="13"/>
      <c r="J555" s="18"/>
      <c r="K555" s="18"/>
      <c r="L555" s="18"/>
      <c r="M555" s="19"/>
      <c r="N555" s="19"/>
    </row>
    <row r="556" spans="1:14" ht="24">
      <c r="A556" s="14"/>
      <c r="B556" s="13"/>
      <c r="C556" s="92"/>
      <c r="D556" s="18"/>
      <c r="E556" s="18"/>
      <c r="F556" s="14"/>
      <c r="G556" s="18"/>
      <c r="H556" s="14"/>
      <c r="I556" s="13"/>
      <c r="J556" s="18"/>
      <c r="K556" s="18"/>
      <c r="L556" s="18"/>
      <c r="M556" s="19"/>
      <c r="N556" s="19"/>
    </row>
    <row r="557" spans="1:14" ht="24">
      <c r="A557" s="14"/>
      <c r="B557" s="13"/>
      <c r="C557" s="92"/>
      <c r="D557" s="18"/>
      <c r="E557" s="18"/>
      <c r="F557" s="14"/>
      <c r="G557" s="18"/>
      <c r="H557" s="14"/>
      <c r="I557" s="13"/>
      <c r="J557" s="18"/>
      <c r="K557" s="18"/>
      <c r="L557" s="18"/>
      <c r="M557" s="19"/>
      <c r="N557" s="19"/>
    </row>
    <row r="558" spans="1:14" ht="24">
      <c r="A558" s="14"/>
      <c r="B558" s="13"/>
      <c r="C558" s="92"/>
      <c r="D558" s="18"/>
      <c r="E558" s="18"/>
      <c r="F558" s="14"/>
      <c r="G558" s="18"/>
      <c r="H558" s="14"/>
      <c r="I558" s="13"/>
      <c r="J558" s="18"/>
      <c r="K558" s="18"/>
      <c r="L558" s="18"/>
      <c r="M558" s="19"/>
      <c r="N558" s="19"/>
    </row>
    <row r="559" spans="1:14" ht="24">
      <c r="A559" s="14"/>
      <c r="B559" s="13"/>
      <c r="C559" s="92"/>
      <c r="D559" s="18"/>
      <c r="E559" s="18"/>
      <c r="F559" s="14"/>
      <c r="G559" s="18"/>
      <c r="H559" s="14"/>
      <c r="I559" s="13"/>
      <c r="J559" s="18"/>
      <c r="K559" s="18"/>
      <c r="L559" s="18"/>
      <c r="M559" s="19"/>
      <c r="N559" s="19"/>
    </row>
    <row r="560" spans="1:14" ht="24">
      <c r="A560" s="14"/>
      <c r="B560" s="13"/>
      <c r="C560" s="92"/>
      <c r="D560" s="18"/>
      <c r="E560" s="18"/>
      <c r="F560" s="14"/>
      <c r="G560" s="18"/>
      <c r="H560" s="14"/>
      <c r="I560" s="13"/>
      <c r="J560" s="18"/>
      <c r="K560" s="18"/>
      <c r="L560" s="18"/>
      <c r="M560" s="19"/>
      <c r="N560" s="19"/>
    </row>
    <row r="561" spans="1:14" ht="24">
      <c r="A561" s="14"/>
      <c r="B561" s="13"/>
      <c r="C561" s="92"/>
      <c r="D561" s="18"/>
      <c r="E561" s="18"/>
      <c r="F561" s="14"/>
      <c r="G561" s="18"/>
      <c r="H561" s="14"/>
      <c r="I561" s="13"/>
      <c r="J561" s="18"/>
      <c r="K561" s="18"/>
      <c r="L561" s="18"/>
      <c r="M561" s="19"/>
      <c r="N561" s="19"/>
    </row>
    <row r="562" spans="1:14" ht="24">
      <c r="A562" s="14"/>
      <c r="B562" s="13"/>
      <c r="C562" s="92"/>
      <c r="D562" s="18"/>
      <c r="E562" s="18"/>
      <c r="F562" s="14"/>
      <c r="G562" s="18"/>
      <c r="H562" s="14"/>
      <c r="I562" s="13"/>
      <c r="J562" s="18"/>
      <c r="K562" s="18"/>
      <c r="L562" s="18"/>
      <c r="M562" s="19"/>
      <c r="N562" s="19"/>
    </row>
    <row r="563" spans="1:14" ht="24">
      <c r="A563" s="14"/>
      <c r="B563" s="13"/>
      <c r="C563" s="92"/>
      <c r="D563" s="18"/>
      <c r="E563" s="18"/>
      <c r="F563" s="14"/>
      <c r="G563" s="18"/>
      <c r="H563" s="14"/>
      <c r="I563" s="13"/>
      <c r="J563" s="18"/>
      <c r="K563" s="18"/>
      <c r="L563" s="18"/>
      <c r="M563" s="19"/>
      <c r="N563" s="19"/>
    </row>
    <row r="564" spans="1:14" ht="24">
      <c r="A564" s="14"/>
      <c r="B564" s="13"/>
      <c r="C564" s="92"/>
      <c r="D564" s="18"/>
      <c r="E564" s="18"/>
      <c r="F564" s="14"/>
      <c r="G564" s="18"/>
      <c r="H564" s="14"/>
      <c r="I564" s="13"/>
      <c r="J564" s="18"/>
      <c r="K564" s="18"/>
      <c r="L564" s="18"/>
      <c r="M564" s="19"/>
      <c r="N564" s="19"/>
    </row>
    <row r="565" spans="1:14" ht="24">
      <c r="A565" s="14"/>
      <c r="B565" s="13"/>
      <c r="C565" s="92"/>
      <c r="D565" s="18"/>
      <c r="E565" s="18"/>
      <c r="F565" s="14"/>
      <c r="G565" s="18"/>
      <c r="H565" s="14"/>
      <c r="I565" s="13"/>
      <c r="J565" s="18"/>
      <c r="K565" s="18"/>
      <c r="L565" s="18"/>
      <c r="M565" s="19"/>
      <c r="N565" s="19"/>
    </row>
    <row r="566" spans="1:14" ht="24">
      <c r="A566" s="14"/>
      <c r="B566" s="13"/>
      <c r="C566" s="92"/>
      <c r="D566" s="18"/>
      <c r="E566" s="18"/>
      <c r="F566" s="14"/>
      <c r="G566" s="18"/>
      <c r="H566" s="14"/>
      <c r="I566" s="13"/>
      <c r="J566" s="18"/>
      <c r="K566" s="18"/>
      <c r="L566" s="18"/>
      <c r="M566" s="19"/>
      <c r="N566" s="19"/>
    </row>
    <row r="567" spans="1:14" ht="24">
      <c r="A567" s="14"/>
      <c r="B567" s="13"/>
      <c r="C567" s="92"/>
      <c r="D567" s="18"/>
      <c r="E567" s="18"/>
      <c r="F567" s="14"/>
      <c r="G567" s="18"/>
      <c r="H567" s="14"/>
      <c r="I567" s="13"/>
      <c r="J567" s="18"/>
      <c r="K567" s="18"/>
      <c r="L567" s="18"/>
      <c r="M567" s="19"/>
      <c r="N567" s="19"/>
    </row>
    <row r="568" spans="1:14" ht="24">
      <c r="A568" s="14"/>
      <c r="B568" s="13"/>
      <c r="C568" s="92"/>
      <c r="D568" s="18"/>
      <c r="E568" s="18"/>
      <c r="F568" s="14"/>
      <c r="G568" s="18"/>
      <c r="H568" s="14"/>
      <c r="I568" s="13"/>
      <c r="J568" s="18"/>
      <c r="K568" s="18"/>
      <c r="L568" s="18"/>
      <c r="M568" s="19"/>
      <c r="N568" s="19"/>
    </row>
    <row r="569" spans="1:14" ht="24">
      <c r="A569" s="14"/>
      <c r="B569" s="13"/>
      <c r="C569" s="92"/>
      <c r="D569" s="18"/>
      <c r="E569" s="18"/>
      <c r="F569" s="14"/>
      <c r="G569" s="18"/>
      <c r="H569" s="14"/>
      <c r="I569" s="13"/>
      <c r="J569" s="18"/>
      <c r="K569" s="18"/>
      <c r="L569" s="18"/>
      <c r="M569" s="19"/>
      <c r="N569" s="19"/>
    </row>
    <row r="570" spans="1:14" ht="24">
      <c r="A570" s="14"/>
      <c r="B570" s="13"/>
      <c r="C570" s="92"/>
      <c r="D570" s="18"/>
      <c r="E570" s="18"/>
      <c r="F570" s="14"/>
      <c r="G570" s="18"/>
      <c r="H570" s="14"/>
      <c r="I570" s="13"/>
      <c r="J570" s="18"/>
      <c r="K570" s="18"/>
      <c r="L570" s="18"/>
      <c r="M570" s="19"/>
      <c r="N570" s="19"/>
    </row>
    <row r="571" spans="1:14" ht="24">
      <c r="A571" s="14"/>
      <c r="B571" s="13"/>
      <c r="C571" s="92"/>
      <c r="D571" s="18"/>
      <c r="E571" s="18"/>
      <c r="F571" s="14"/>
      <c r="G571" s="18"/>
      <c r="H571" s="14"/>
      <c r="I571" s="13"/>
      <c r="J571" s="18"/>
      <c r="K571" s="18"/>
      <c r="L571" s="18"/>
      <c r="M571" s="19"/>
      <c r="N571" s="19"/>
    </row>
    <row r="572" spans="1:14" ht="24">
      <c r="A572" s="14"/>
      <c r="B572" s="13"/>
      <c r="C572" s="92"/>
      <c r="D572" s="18"/>
      <c r="E572" s="18"/>
      <c r="F572" s="14"/>
      <c r="G572" s="18"/>
      <c r="H572" s="14"/>
      <c r="I572" s="13"/>
      <c r="J572" s="18"/>
      <c r="K572" s="18"/>
      <c r="L572" s="18"/>
      <c r="M572" s="19"/>
      <c r="N572" s="19"/>
    </row>
    <row r="573" spans="1:14" ht="24">
      <c r="A573" s="14"/>
      <c r="B573" s="13"/>
      <c r="C573" s="92"/>
      <c r="D573" s="18"/>
      <c r="E573" s="18"/>
      <c r="F573" s="14"/>
      <c r="G573" s="18"/>
      <c r="H573" s="14"/>
      <c r="I573" s="13"/>
      <c r="J573" s="18"/>
      <c r="K573" s="18"/>
      <c r="L573" s="18"/>
      <c r="M573" s="19"/>
      <c r="N573" s="19"/>
    </row>
    <row r="574" spans="1:14" ht="24">
      <c r="A574" s="14"/>
      <c r="B574" s="13"/>
      <c r="C574" s="92"/>
      <c r="D574" s="18"/>
      <c r="E574" s="18"/>
      <c r="F574" s="14"/>
      <c r="G574" s="18"/>
      <c r="H574" s="14"/>
      <c r="I574" s="13"/>
      <c r="J574" s="18"/>
      <c r="K574" s="18"/>
      <c r="L574" s="18"/>
      <c r="M574" s="19"/>
      <c r="N574" s="19"/>
    </row>
    <row r="575" spans="1:14" ht="24">
      <c r="A575" s="14"/>
      <c r="B575" s="13"/>
      <c r="C575" s="92"/>
      <c r="D575" s="18"/>
      <c r="E575" s="18"/>
      <c r="F575" s="14"/>
      <c r="G575" s="18"/>
      <c r="H575" s="14"/>
      <c r="I575" s="13"/>
      <c r="J575" s="18"/>
      <c r="K575" s="18"/>
      <c r="L575" s="18"/>
      <c r="M575" s="19"/>
      <c r="N575" s="19"/>
    </row>
    <row r="576" spans="1:14" ht="24">
      <c r="A576" s="14"/>
      <c r="B576" s="13"/>
      <c r="C576" s="92"/>
      <c r="D576" s="18"/>
      <c r="E576" s="18"/>
      <c r="F576" s="14"/>
      <c r="G576" s="18"/>
      <c r="H576" s="14"/>
      <c r="I576" s="13"/>
      <c r="J576" s="18"/>
      <c r="K576" s="18"/>
      <c r="L576" s="18"/>
      <c r="M576" s="19"/>
      <c r="N576" s="19"/>
    </row>
    <row r="577" spans="1:14" ht="24">
      <c r="A577" s="14"/>
      <c r="B577" s="13"/>
      <c r="C577" s="92"/>
      <c r="D577" s="18"/>
      <c r="E577" s="18"/>
      <c r="F577" s="14"/>
      <c r="G577" s="18"/>
      <c r="H577" s="14"/>
      <c r="I577" s="13"/>
      <c r="J577" s="18"/>
      <c r="K577" s="18"/>
      <c r="L577" s="18"/>
      <c r="M577" s="19"/>
      <c r="N577" s="19"/>
    </row>
    <row r="578" spans="1:14" ht="24">
      <c r="A578" s="14"/>
      <c r="B578" s="13"/>
      <c r="C578" s="92"/>
      <c r="D578" s="18"/>
      <c r="E578" s="18"/>
      <c r="F578" s="14"/>
      <c r="G578" s="18"/>
      <c r="H578" s="14"/>
      <c r="I578" s="13"/>
      <c r="J578" s="18"/>
      <c r="K578" s="18"/>
      <c r="L578" s="18"/>
      <c r="M578" s="19"/>
      <c r="N578" s="19"/>
    </row>
    <row r="579" spans="1:14" ht="24">
      <c r="A579" s="14"/>
      <c r="B579" s="13"/>
      <c r="C579" s="92"/>
      <c r="D579" s="18"/>
      <c r="E579" s="18"/>
      <c r="F579" s="14"/>
      <c r="G579" s="18"/>
      <c r="H579" s="14"/>
      <c r="I579" s="13"/>
      <c r="J579" s="18"/>
      <c r="K579" s="18"/>
      <c r="L579" s="18"/>
      <c r="M579" s="19"/>
      <c r="N579" s="19"/>
    </row>
    <row r="580" spans="1:14" ht="24">
      <c r="A580" s="14"/>
      <c r="B580" s="13"/>
      <c r="C580" s="92"/>
      <c r="D580" s="18"/>
      <c r="E580" s="18"/>
      <c r="F580" s="14"/>
      <c r="G580" s="18"/>
      <c r="H580" s="14"/>
      <c r="I580" s="13"/>
      <c r="J580" s="18"/>
      <c r="K580" s="18"/>
      <c r="L580" s="18"/>
      <c r="M580" s="19"/>
      <c r="N580" s="19"/>
    </row>
    <row r="581" spans="1:14" ht="24">
      <c r="A581" s="14"/>
      <c r="B581" s="13"/>
      <c r="C581" s="92"/>
      <c r="D581" s="18"/>
      <c r="E581" s="18"/>
      <c r="F581" s="14"/>
      <c r="G581" s="18"/>
      <c r="H581" s="14"/>
      <c r="I581" s="13"/>
      <c r="J581" s="18"/>
      <c r="K581" s="18"/>
      <c r="L581" s="18"/>
      <c r="M581" s="19"/>
      <c r="N581" s="19"/>
    </row>
    <row r="582" spans="1:14" ht="24">
      <c r="A582" s="14"/>
      <c r="B582" s="13"/>
      <c r="C582" s="92"/>
      <c r="D582" s="18"/>
      <c r="E582" s="18"/>
      <c r="F582" s="14"/>
      <c r="G582" s="18"/>
      <c r="H582" s="14"/>
      <c r="I582" s="13"/>
      <c r="J582" s="18"/>
      <c r="K582" s="18"/>
      <c r="L582" s="18"/>
      <c r="M582" s="19"/>
      <c r="N582" s="19"/>
    </row>
    <row r="583" spans="1:14" ht="24">
      <c r="A583" s="14"/>
      <c r="B583" s="13"/>
      <c r="C583" s="92"/>
      <c r="D583" s="18"/>
      <c r="E583" s="18"/>
      <c r="F583" s="14"/>
      <c r="G583" s="18"/>
      <c r="H583" s="14"/>
      <c r="I583" s="13"/>
      <c r="J583" s="18"/>
      <c r="K583" s="18"/>
      <c r="L583" s="18"/>
      <c r="M583" s="19"/>
      <c r="N583" s="19"/>
    </row>
    <row r="584" spans="1:14" ht="24">
      <c r="A584" s="14"/>
      <c r="B584" s="13"/>
      <c r="C584" s="92"/>
      <c r="D584" s="18"/>
      <c r="E584" s="18"/>
      <c r="F584" s="14"/>
      <c r="G584" s="18"/>
      <c r="H584" s="14"/>
      <c r="I584" s="13"/>
      <c r="J584" s="18"/>
      <c r="K584" s="18"/>
      <c r="L584" s="18"/>
      <c r="M584" s="19"/>
      <c r="N584" s="19"/>
    </row>
    <row r="585" spans="1:14" ht="24">
      <c r="A585" s="14"/>
      <c r="B585" s="13"/>
      <c r="C585" s="92"/>
      <c r="D585" s="18"/>
      <c r="E585" s="18"/>
      <c r="F585" s="14"/>
      <c r="G585" s="18"/>
      <c r="H585" s="14"/>
      <c r="I585" s="13"/>
      <c r="J585" s="18"/>
      <c r="K585" s="18"/>
      <c r="L585" s="18"/>
      <c r="M585" s="19"/>
      <c r="N585" s="19"/>
    </row>
    <row r="586" spans="1:14" ht="24">
      <c r="A586" s="14"/>
      <c r="B586" s="13"/>
      <c r="C586" s="92"/>
      <c r="D586" s="18"/>
      <c r="E586" s="18"/>
      <c r="F586" s="14"/>
      <c r="G586" s="18"/>
      <c r="H586" s="14"/>
      <c r="I586" s="13"/>
      <c r="J586" s="18"/>
      <c r="K586" s="18"/>
      <c r="L586" s="18"/>
      <c r="M586" s="19"/>
      <c r="N586" s="19"/>
    </row>
    <row r="587" spans="1:14" ht="24">
      <c r="A587" s="14"/>
      <c r="B587" s="13"/>
      <c r="C587" s="92"/>
      <c r="D587" s="18"/>
      <c r="E587" s="18"/>
      <c r="F587" s="14"/>
      <c r="G587" s="18"/>
      <c r="H587" s="14"/>
      <c r="I587" s="13"/>
      <c r="J587" s="18"/>
      <c r="K587" s="18"/>
      <c r="L587" s="18"/>
      <c r="M587" s="19"/>
      <c r="N587" s="19"/>
    </row>
    <row r="588" spans="1:14" ht="24">
      <c r="A588" s="14"/>
      <c r="B588" s="13"/>
      <c r="C588" s="92"/>
      <c r="D588" s="18"/>
      <c r="E588" s="18"/>
      <c r="F588" s="14"/>
      <c r="G588" s="18"/>
      <c r="H588" s="14"/>
      <c r="I588" s="13"/>
      <c r="J588" s="18"/>
      <c r="K588" s="18"/>
      <c r="L588" s="18"/>
      <c r="M588" s="19"/>
      <c r="N588" s="19"/>
    </row>
    <row r="589" spans="1:14" ht="24">
      <c r="A589" s="14"/>
      <c r="B589" s="13"/>
      <c r="C589" s="92"/>
      <c r="D589" s="18"/>
      <c r="E589" s="18"/>
      <c r="F589" s="14"/>
      <c r="G589" s="18"/>
      <c r="H589" s="14"/>
      <c r="I589" s="13"/>
      <c r="J589" s="18"/>
      <c r="K589" s="18"/>
      <c r="L589" s="18"/>
      <c r="M589" s="19"/>
      <c r="N589" s="19"/>
    </row>
    <row r="590" spans="1:14" ht="24">
      <c r="A590" s="14"/>
      <c r="B590" s="13"/>
      <c r="C590" s="92"/>
      <c r="D590" s="18"/>
      <c r="E590" s="18"/>
      <c r="F590" s="14"/>
      <c r="G590" s="18"/>
      <c r="H590" s="14"/>
      <c r="I590" s="13"/>
      <c r="J590" s="18"/>
      <c r="K590" s="18"/>
      <c r="L590" s="18"/>
      <c r="M590" s="19"/>
      <c r="N590" s="19"/>
    </row>
    <row r="591" spans="1:14" ht="24">
      <c r="A591" s="14"/>
      <c r="B591" s="13"/>
      <c r="C591" s="92"/>
      <c r="D591" s="18"/>
      <c r="E591" s="18"/>
      <c r="F591" s="14"/>
      <c r="G591" s="18"/>
      <c r="H591" s="14"/>
      <c r="I591" s="13"/>
      <c r="J591" s="18"/>
      <c r="K591" s="18"/>
      <c r="L591" s="18"/>
      <c r="M591" s="19"/>
      <c r="N591" s="19"/>
    </row>
    <row r="592" spans="1:14" ht="24">
      <c r="A592" s="14"/>
      <c r="B592" s="13"/>
      <c r="C592" s="92"/>
      <c r="D592" s="18"/>
      <c r="E592" s="18"/>
      <c r="F592" s="14"/>
      <c r="G592" s="18"/>
      <c r="H592" s="14"/>
      <c r="I592" s="13"/>
      <c r="J592" s="18"/>
      <c r="K592" s="18"/>
      <c r="L592" s="18"/>
      <c r="M592" s="19"/>
      <c r="N592" s="19"/>
    </row>
    <row r="593" spans="1:14" ht="24">
      <c r="A593" s="14"/>
      <c r="B593" s="13"/>
      <c r="C593" s="92"/>
      <c r="D593" s="18"/>
      <c r="E593" s="18"/>
      <c r="F593" s="14"/>
      <c r="G593" s="18"/>
      <c r="H593" s="14"/>
      <c r="I593" s="13"/>
      <c r="J593" s="18"/>
      <c r="K593" s="18"/>
      <c r="L593" s="18"/>
      <c r="M593" s="19"/>
      <c r="N593" s="19"/>
    </row>
    <row r="594" spans="1:14" ht="24">
      <c r="A594" s="14"/>
      <c r="B594" s="13"/>
      <c r="C594" s="92"/>
      <c r="D594" s="18"/>
      <c r="E594" s="18"/>
      <c r="F594" s="14"/>
      <c r="G594" s="18"/>
      <c r="H594" s="14"/>
      <c r="I594" s="13"/>
      <c r="J594" s="18"/>
      <c r="K594" s="18"/>
      <c r="L594" s="18"/>
      <c r="M594" s="19"/>
      <c r="N594" s="19"/>
    </row>
    <row r="595" spans="1:14" ht="24">
      <c r="A595" s="14"/>
      <c r="B595" s="13"/>
      <c r="C595" s="92"/>
      <c r="D595" s="18"/>
      <c r="E595" s="18"/>
      <c r="F595" s="14"/>
      <c r="G595" s="18"/>
      <c r="H595" s="14"/>
      <c r="I595" s="13"/>
      <c r="J595" s="18"/>
      <c r="K595" s="18"/>
      <c r="L595" s="18"/>
      <c r="M595" s="19"/>
      <c r="N595" s="19"/>
    </row>
    <row r="596" spans="1:14" ht="24">
      <c r="A596" s="14"/>
      <c r="B596" s="13"/>
      <c r="C596" s="92"/>
      <c r="D596" s="18"/>
      <c r="E596" s="18"/>
      <c r="F596" s="14"/>
      <c r="G596" s="18"/>
      <c r="H596" s="14"/>
      <c r="I596" s="13"/>
      <c r="J596" s="18"/>
      <c r="K596" s="18"/>
      <c r="L596" s="18"/>
      <c r="M596" s="19"/>
      <c r="N596" s="19"/>
    </row>
    <row r="597" spans="1:14" ht="24">
      <c r="A597" s="14"/>
      <c r="B597" s="13"/>
      <c r="C597" s="92"/>
      <c r="D597" s="18"/>
      <c r="E597" s="18"/>
      <c r="F597" s="14"/>
      <c r="G597" s="18"/>
      <c r="H597" s="14"/>
      <c r="I597" s="13"/>
      <c r="J597" s="18"/>
      <c r="K597" s="18"/>
      <c r="L597" s="18"/>
      <c r="M597" s="19"/>
      <c r="N597" s="19"/>
    </row>
    <row r="598" spans="1:14" ht="24">
      <c r="A598" s="14"/>
      <c r="B598" s="13"/>
      <c r="C598" s="92"/>
      <c r="D598" s="18"/>
      <c r="E598" s="18"/>
      <c r="F598" s="14"/>
      <c r="G598" s="18"/>
      <c r="H598" s="14"/>
      <c r="I598" s="13"/>
      <c r="J598" s="18"/>
      <c r="K598" s="18"/>
      <c r="L598" s="18"/>
      <c r="M598" s="19"/>
      <c r="N598" s="19"/>
    </row>
    <row r="599" spans="1:14" ht="24">
      <c r="A599" s="14"/>
      <c r="B599" s="13"/>
      <c r="C599" s="92"/>
      <c r="D599" s="18"/>
      <c r="E599" s="18"/>
      <c r="F599" s="14"/>
      <c r="G599" s="18"/>
      <c r="H599" s="14"/>
      <c r="I599" s="13"/>
      <c r="J599" s="18"/>
      <c r="K599" s="18"/>
      <c r="L599" s="18"/>
      <c r="M599" s="19"/>
      <c r="N599" s="19"/>
    </row>
    <row r="600" spans="1:14" ht="24">
      <c r="A600" s="14"/>
      <c r="B600" s="13"/>
      <c r="C600" s="92"/>
      <c r="D600" s="18"/>
      <c r="E600" s="18"/>
      <c r="F600" s="14"/>
      <c r="G600" s="18"/>
      <c r="H600" s="14"/>
      <c r="I600" s="13"/>
      <c r="J600" s="18"/>
      <c r="K600" s="18"/>
      <c r="L600" s="18"/>
      <c r="M600" s="19"/>
      <c r="N600" s="19"/>
    </row>
    <row r="601" spans="1:14" ht="24">
      <c r="A601" s="14"/>
      <c r="B601" s="13"/>
      <c r="C601" s="92"/>
      <c r="D601" s="18"/>
      <c r="E601" s="18"/>
      <c r="F601" s="14"/>
      <c r="G601" s="18"/>
      <c r="H601" s="14"/>
      <c r="I601" s="13"/>
      <c r="J601" s="18"/>
      <c r="K601" s="18"/>
      <c r="L601" s="18"/>
      <c r="M601" s="19"/>
      <c r="N601" s="19"/>
    </row>
    <row r="602" spans="1:14" ht="24">
      <c r="A602" s="14"/>
      <c r="B602" s="13"/>
      <c r="C602" s="92"/>
      <c r="D602" s="18"/>
      <c r="E602" s="18"/>
      <c r="F602" s="14"/>
      <c r="G602" s="18"/>
      <c r="H602" s="14"/>
      <c r="I602" s="13"/>
      <c r="J602" s="18"/>
      <c r="K602" s="18"/>
      <c r="L602" s="18"/>
      <c r="M602" s="19"/>
      <c r="N602" s="19"/>
    </row>
    <row r="603" spans="1:14" ht="24">
      <c r="A603" s="14"/>
      <c r="B603" s="13"/>
      <c r="C603" s="92"/>
      <c r="D603" s="18"/>
      <c r="E603" s="18"/>
      <c r="F603" s="14"/>
      <c r="G603" s="18"/>
      <c r="H603" s="14"/>
      <c r="I603" s="13"/>
      <c r="J603" s="18"/>
      <c r="K603" s="18"/>
      <c r="L603" s="18"/>
      <c r="M603" s="19"/>
      <c r="N603" s="19"/>
    </row>
    <row r="604" spans="1:14" ht="24">
      <c r="A604" s="14"/>
      <c r="B604" s="13"/>
      <c r="C604" s="92"/>
      <c r="D604" s="18"/>
      <c r="E604" s="18"/>
      <c r="F604" s="14"/>
      <c r="G604" s="18"/>
      <c r="H604" s="14"/>
      <c r="I604" s="13"/>
      <c r="J604" s="18"/>
      <c r="K604" s="18"/>
      <c r="L604" s="18"/>
      <c r="M604" s="19"/>
      <c r="N604" s="19"/>
    </row>
    <row r="605" spans="1:14" ht="24">
      <c r="A605" s="14"/>
      <c r="B605" s="13"/>
      <c r="C605" s="92"/>
      <c r="D605" s="18"/>
      <c r="E605" s="18"/>
      <c r="F605" s="14"/>
      <c r="G605" s="18"/>
      <c r="H605" s="14"/>
      <c r="I605" s="13"/>
      <c r="J605" s="18"/>
      <c r="K605" s="18"/>
      <c r="L605" s="18"/>
      <c r="M605" s="19"/>
      <c r="N605" s="19"/>
    </row>
    <row r="606" spans="1:14" ht="24">
      <c r="A606" s="14"/>
      <c r="B606" s="13"/>
      <c r="C606" s="92"/>
      <c r="D606" s="18"/>
      <c r="E606" s="18"/>
      <c r="F606" s="14"/>
      <c r="G606" s="18"/>
      <c r="H606" s="14"/>
      <c r="I606" s="13"/>
      <c r="J606" s="18"/>
      <c r="K606" s="18"/>
      <c r="L606" s="18"/>
      <c r="M606" s="19"/>
      <c r="N606" s="19"/>
    </row>
    <row r="607" spans="1:14" ht="24">
      <c r="A607" s="14"/>
      <c r="B607" s="13"/>
      <c r="C607" s="92"/>
      <c r="D607" s="18"/>
      <c r="E607" s="18"/>
      <c r="F607" s="14"/>
      <c r="G607" s="18"/>
      <c r="H607" s="14"/>
      <c r="I607" s="13"/>
      <c r="J607" s="18"/>
      <c r="K607" s="18"/>
      <c r="L607" s="18"/>
      <c r="M607" s="19"/>
      <c r="N607" s="19"/>
    </row>
    <row r="608" spans="1:14" ht="24">
      <c r="A608" s="14"/>
      <c r="B608" s="13"/>
      <c r="C608" s="92"/>
      <c r="D608" s="18"/>
      <c r="E608" s="18"/>
      <c r="F608" s="14"/>
      <c r="G608" s="18"/>
      <c r="H608" s="14"/>
      <c r="I608" s="13"/>
      <c r="J608" s="18"/>
      <c r="K608" s="18"/>
      <c r="L608" s="18"/>
      <c r="M608" s="19"/>
      <c r="N608" s="19"/>
    </row>
    <row r="609" spans="1:14" ht="24">
      <c r="A609" s="14"/>
      <c r="B609" s="13"/>
      <c r="C609" s="92"/>
      <c r="D609" s="18"/>
      <c r="E609" s="18"/>
      <c r="F609" s="14"/>
      <c r="G609" s="18"/>
      <c r="H609" s="14"/>
      <c r="I609" s="13"/>
      <c r="J609" s="18"/>
      <c r="K609" s="18"/>
      <c r="L609" s="18"/>
      <c r="M609" s="19"/>
      <c r="N609" s="19"/>
    </row>
    <row r="610" spans="1:14" ht="24">
      <c r="A610" s="14"/>
      <c r="B610" s="13"/>
      <c r="C610" s="92"/>
      <c r="D610" s="18"/>
      <c r="E610" s="18"/>
      <c r="F610" s="14"/>
      <c r="G610" s="18"/>
      <c r="H610" s="14"/>
      <c r="I610" s="13"/>
      <c r="J610" s="18"/>
      <c r="K610" s="18"/>
      <c r="L610" s="18"/>
      <c r="M610" s="19"/>
      <c r="N610" s="19"/>
    </row>
    <row r="611" spans="1:14" ht="24">
      <c r="A611" s="14"/>
      <c r="B611" s="13"/>
      <c r="C611" s="92"/>
      <c r="D611" s="18"/>
      <c r="E611" s="18"/>
      <c r="F611" s="14"/>
      <c r="G611" s="18"/>
      <c r="H611" s="14"/>
      <c r="I611" s="13"/>
      <c r="J611" s="18"/>
      <c r="K611" s="18"/>
      <c r="L611" s="18"/>
      <c r="M611" s="19"/>
      <c r="N611" s="19"/>
    </row>
    <row r="612" spans="1:14" ht="24">
      <c r="A612" s="14"/>
      <c r="B612" s="13"/>
      <c r="C612" s="92"/>
      <c r="D612" s="18"/>
      <c r="E612" s="18"/>
      <c r="F612" s="14"/>
      <c r="G612" s="18"/>
      <c r="H612" s="14"/>
      <c r="I612" s="13"/>
      <c r="J612" s="18"/>
      <c r="K612" s="18"/>
      <c r="L612" s="18"/>
      <c r="M612" s="19"/>
      <c r="N612" s="19"/>
    </row>
    <row r="613" spans="1:14" ht="24">
      <c r="A613" s="14"/>
      <c r="B613" s="13"/>
      <c r="C613" s="92"/>
      <c r="D613" s="18"/>
      <c r="E613" s="18"/>
      <c r="F613" s="14"/>
      <c r="G613" s="18"/>
      <c r="H613" s="14"/>
      <c r="I613" s="13"/>
      <c r="J613" s="18"/>
      <c r="K613" s="18"/>
      <c r="L613" s="18"/>
      <c r="M613" s="19"/>
      <c r="N613" s="19"/>
    </row>
    <row r="614" spans="1:14" ht="24">
      <c r="A614" s="14"/>
      <c r="B614" s="13"/>
      <c r="C614" s="92"/>
      <c r="D614" s="18"/>
      <c r="E614" s="18"/>
      <c r="F614" s="14"/>
      <c r="G614" s="18"/>
      <c r="H614" s="14"/>
      <c r="I614" s="13"/>
      <c r="J614" s="18"/>
      <c r="K614" s="18"/>
      <c r="L614" s="18"/>
      <c r="M614" s="19"/>
      <c r="N614" s="19"/>
    </row>
    <row r="615" spans="1:14" ht="24">
      <c r="A615" s="14"/>
      <c r="B615" s="13"/>
      <c r="C615" s="92"/>
      <c r="D615" s="18"/>
      <c r="E615" s="18"/>
      <c r="F615" s="14"/>
      <c r="G615" s="18"/>
      <c r="H615" s="14"/>
      <c r="I615" s="13"/>
      <c r="J615" s="18"/>
      <c r="K615" s="18"/>
      <c r="L615" s="18"/>
      <c r="M615" s="19"/>
      <c r="N615" s="19"/>
    </row>
    <row r="616" spans="1:14" ht="24">
      <c r="A616" s="14"/>
      <c r="B616" s="13"/>
      <c r="C616" s="92"/>
      <c r="D616" s="18"/>
      <c r="E616" s="18"/>
      <c r="F616" s="14"/>
      <c r="G616" s="18"/>
      <c r="H616" s="14"/>
      <c r="I616" s="13"/>
      <c r="J616" s="18"/>
      <c r="K616" s="18"/>
      <c r="L616" s="18"/>
      <c r="M616" s="19"/>
      <c r="N616" s="19"/>
    </row>
    <row r="617" spans="1:14" ht="24">
      <c r="A617" s="14"/>
      <c r="B617" s="13"/>
      <c r="C617" s="92"/>
      <c r="D617" s="18"/>
      <c r="E617" s="18"/>
      <c r="F617" s="14"/>
      <c r="G617" s="18"/>
      <c r="H617" s="14"/>
      <c r="I617" s="13"/>
      <c r="J617" s="18"/>
      <c r="K617" s="18"/>
      <c r="L617" s="18"/>
      <c r="M617" s="19"/>
      <c r="N617" s="19"/>
    </row>
    <row r="618" spans="1:14" ht="24">
      <c r="A618" s="14"/>
      <c r="B618" s="13"/>
      <c r="C618" s="92"/>
      <c r="D618" s="18"/>
      <c r="E618" s="18"/>
      <c r="F618" s="14"/>
      <c r="G618" s="18"/>
      <c r="H618" s="14"/>
      <c r="I618" s="13"/>
      <c r="J618" s="18"/>
      <c r="K618" s="18"/>
      <c r="L618" s="18"/>
      <c r="M618" s="19"/>
      <c r="N618" s="19"/>
    </row>
    <row r="619" spans="1:14" ht="24">
      <c r="A619" s="14"/>
      <c r="B619" s="13"/>
      <c r="C619" s="92"/>
      <c r="D619" s="18"/>
      <c r="E619" s="18"/>
      <c r="F619" s="14"/>
      <c r="G619" s="18"/>
      <c r="H619" s="14"/>
      <c r="I619" s="13"/>
      <c r="J619" s="18"/>
      <c r="K619" s="18"/>
      <c r="L619" s="18"/>
      <c r="M619" s="19"/>
      <c r="N619" s="19"/>
    </row>
    <row r="620" spans="1:14" ht="24">
      <c r="A620" s="14"/>
      <c r="B620" s="13"/>
      <c r="C620" s="92"/>
      <c r="D620" s="18"/>
      <c r="E620" s="18"/>
      <c r="F620" s="14"/>
      <c r="G620" s="18"/>
      <c r="H620" s="14"/>
      <c r="I620" s="13"/>
      <c r="J620" s="18"/>
      <c r="K620" s="18"/>
      <c r="L620" s="18"/>
      <c r="M620" s="19"/>
      <c r="N620" s="19"/>
    </row>
    <row r="621" spans="1:14" ht="24">
      <c r="A621" s="14"/>
      <c r="B621" s="13"/>
      <c r="C621" s="92"/>
      <c r="D621" s="18"/>
      <c r="E621" s="18"/>
      <c r="F621" s="14"/>
      <c r="G621" s="18"/>
      <c r="H621" s="14"/>
      <c r="I621" s="13"/>
      <c r="J621" s="18"/>
      <c r="K621" s="18"/>
      <c r="L621" s="18"/>
      <c r="M621" s="19"/>
      <c r="N621" s="19"/>
    </row>
    <row r="622" spans="1:14" ht="24">
      <c r="A622" s="14"/>
      <c r="B622" s="13"/>
      <c r="C622" s="92"/>
      <c r="D622" s="18"/>
      <c r="E622" s="18"/>
      <c r="F622" s="14"/>
      <c r="G622" s="18"/>
      <c r="H622" s="14"/>
      <c r="I622" s="13"/>
      <c r="J622" s="18"/>
      <c r="K622" s="18"/>
      <c r="L622" s="18"/>
      <c r="M622" s="19"/>
      <c r="N622" s="19"/>
    </row>
    <row r="623" spans="1:14" ht="24">
      <c r="A623" s="14"/>
      <c r="B623" s="13"/>
      <c r="C623" s="92"/>
      <c r="D623" s="18"/>
      <c r="E623" s="18"/>
      <c r="F623" s="14"/>
      <c r="G623" s="18"/>
      <c r="H623" s="14"/>
      <c r="I623" s="13"/>
      <c r="J623" s="18"/>
      <c r="K623" s="18"/>
      <c r="L623" s="18"/>
      <c r="M623" s="19"/>
      <c r="N623" s="19"/>
    </row>
    <row r="624" spans="1:14" ht="24">
      <c r="A624" s="14"/>
      <c r="B624" s="13"/>
      <c r="C624" s="92"/>
      <c r="D624" s="18"/>
      <c r="E624" s="18"/>
      <c r="F624" s="14"/>
      <c r="G624" s="18"/>
      <c r="H624" s="14"/>
      <c r="I624" s="13"/>
      <c r="J624" s="18"/>
      <c r="K624" s="18"/>
      <c r="L624" s="18"/>
      <c r="M624" s="19"/>
      <c r="N624" s="19"/>
    </row>
    <row r="625" spans="1:14" ht="24">
      <c r="A625" s="14"/>
      <c r="B625" s="13"/>
      <c r="C625" s="92"/>
      <c r="D625" s="18"/>
      <c r="E625" s="18"/>
      <c r="F625" s="14"/>
      <c r="G625" s="18"/>
      <c r="H625" s="14"/>
      <c r="I625" s="13"/>
      <c r="J625" s="18"/>
      <c r="K625" s="18"/>
      <c r="L625" s="18"/>
      <c r="M625" s="19"/>
      <c r="N625" s="19"/>
    </row>
    <row r="626" spans="1:14" ht="24">
      <c r="A626" s="14"/>
      <c r="B626" s="13"/>
      <c r="C626" s="92"/>
      <c r="D626" s="18"/>
      <c r="E626" s="18"/>
      <c r="F626" s="14"/>
      <c r="G626" s="18"/>
      <c r="H626" s="14"/>
      <c r="I626" s="13"/>
      <c r="J626" s="18"/>
      <c r="K626" s="18"/>
      <c r="L626" s="18"/>
      <c r="M626" s="19"/>
      <c r="N626" s="19"/>
    </row>
    <row r="627" spans="1:14" ht="24">
      <c r="A627" s="14"/>
      <c r="B627" s="13"/>
      <c r="C627" s="92"/>
      <c r="D627" s="18"/>
      <c r="E627" s="18"/>
      <c r="F627" s="14"/>
      <c r="G627" s="18"/>
      <c r="H627" s="14"/>
      <c r="I627" s="13"/>
      <c r="J627" s="18"/>
      <c r="K627" s="18"/>
      <c r="L627" s="18"/>
      <c r="M627" s="19"/>
      <c r="N627" s="19"/>
    </row>
    <row r="628" spans="1:14" ht="24">
      <c r="A628" s="14"/>
      <c r="B628" s="13"/>
      <c r="C628" s="92"/>
      <c r="D628" s="18"/>
      <c r="E628" s="18"/>
      <c r="F628" s="14"/>
      <c r="G628" s="18"/>
      <c r="H628" s="14"/>
      <c r="I628" s="13"/>
      <c r="J628" s="18"/>
      <c r="K628" s="18"/>
      <c r="L628" s="18"/>
      <c r="M628" s="19"/>
      <c r="N628" s="19"/>
    </row>
    <row r="629" spans="1:14" ht="24">
      <c r="A629" s="14"/>
      <c r="B629" s="13"/>
      <c r="C629" s="92"/>
      <c r="D629" s="18"/>
      <c r="E629" s="18"/>
      <c r="F629" s="14"/>
      <c r="G629" s="18"/>
      <c r="H629" s="14"/>
      <c r="I629" s="13"/>
      <c r="J629" s="18"/>
      <c r="K629" s="18"/>
      <c r="L629" s="18"/>
      <c r="M629" s="19"/>
      <c r="N629" s="19"/>
    </row>
    <row r="630" spans="1:14" ht="24">
      <c r="A630" s="14"/>
      <c r="B630" s="13"/>
      <c r="C630" s="92"/>
      <c r="D630" s="18"/>
      <c r="E630" s="18"/>
      <c r="F630" s="14"/>
      <c r="G630" s="18"/>
      <c r="H630" s="14"/>
      <c r="I630" s="13"/>
      <c r="J630" s="18"/>
      <c r="K630" s="18"/>
      <c r="L630" s="18"/>
      <c r="M630" s="19"/>
      <c r="N630" s="19"/>
    </row>
    <row r="631" spans="3:9" ht="24">
      <c r="C631" s="92"/>
      <c r="D631" s="18"/>
      <c r="E631" s="18"/>
      <c r="I631" s="13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9">
      <selection activeCell="R36" sqref="R36"/>
    </sheetView>
  </sheetViews>
  <sheetFormatPr defaultColWidth="9.140625" defaultRowHeight="23.25"/>
  <cols>
    <col min="1" max="1" width="9.8515625" style="44" bestFit="1" customWidth="1"/>
    <col min="2" max="2" width="9.8515625" style="44" customWidth="1"/>
    <col min="3" max="3" width="7.140625" style="44" customWidth="1"/>
    <col min="4" max="4" width="10.57421875" style="44" customWidth="1"/>
    <col min="5" max="5" width="11.28125" style="44" customWidth="1"/>
    <col min="6" max="6" width="9.421875" style="44" bestFit="1" customWidth="1"/>
    <col min="7" max="7" width="10.57421875" style="44" customWidth="1"/>
    <col min="8" max="8" width="3.140625" style="44" customWidth="1"/>
    <col min="9" max="9" width="8.8515625" style="44" bestFit="1" customWidth="1"/>
    <col min="10" max="12" width="8.28125" style="44" customWidth="1"/>
    <col min="13" max="16384" width="9.140625" style="44" customWidth="1"/>
  </cols>
  <sheetData>
    <row r="1" spans="1:12" s="20" customFormat="1" ht="21" customHeight="1">
      <c r="A1" s="262" t="s">
        <v>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4"/>
    </row>
    <row r="2" spans="1:12" s="20" customFormat="1" ht="21" customHeight="1">
      <c r="A2" s="262" t="s">
        <v>163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4"/>
    </row>
    <row r="3" spans="1:12" s="20" customFormat="1" ht="21" customHeight="1">
      <c r="A3" s="271" t="s">
        <v>159</v>
      </c>
      <c r="B3" s="271"/>
      <c r="C3" s="271"/>
      <c r="D3" s="272" t="s">
        <v>124</v>
      </c>
      <c r="E3" s="272"/>
      <c r="F3" s="272"/>
      <c r="G3" s="258" t="s">
        <v>23</v>
      </c>
      <c r="H3" s="258"/>
      <c r="I3" s="258"/>
      <c r="J3" s="259" t="s">
        <v>153</v>
      </c>
      <c r="K3" s="259"/>
      <c r="L3" s="259"/>
    </row>
    <row r="4" spans="1:12" s="20" customFormat="1" ht="21" customHeight="1">
      <c r="A4" s="268" t="s">
        <v>43</v>
      </c>
      <c r="B4" s="268"/>
      <c r="C4" s="268"/>
      <c r="D4" s="269" t="s">
        <v>44</v>
      </c>
      <c r="E4" s="270"/>
      <c r="F4" s="270"/>
      <c r="G4" s="258" t="s">
        <v>158</v>
      </c>
      <c r="H4" s="258"/>
      <c r="I4" s="258"/>
      <c r="J4" s="259" t="s">
        <v>24</v>
      </c>
      <c r="K4" s="259"/>
      <c r="L4" s="259"/>
    </row>
    <row r="5" spans="1:12" s="20" customFormat="1" ht="53.25" customHeight="1">
      <c r="A5" s="265" t="s">
        <v>4</v>
      </c>
      <c r="B5" s="21" t="s">
        <v>5</v>
      </c>
      <c r="C5" s="266" t="s">
        <v>6</v>
      </c>
      <c r="D5" s="266"/>
      <c r="E5" s="22" t="s">
        <v>7</v>
      </c>
      <c r="F5" s="23" t="s">
        <v>8</v>
      </c>
      <c r="G5" s="260" t="s">
        <v>25</v>
      </c>
      <c r="H5" s="267" t="s">
        <v>26</v>
      </c>
      <c r="I5" s="255" t="s">
        <v>27</v>
      </c>
      <c r="J5" s="257" t="s">
        <v>28</v>
      </c>
      <c r="K5" s="257"/>
      <c r="L5" s="257"/>
    </row>
    <row r="6" spans="1:12" s="20" customFormat="1" ht="49.5" customHeight="1">
      <c r="A6" s="265"/>
      <c r="B6" s="24" t="s">
        <v>29</v>
      </c>
      <c r="C6" s="25" t="s">
        <v>11</v>
      </c>
      <c r="D6" s="26" t="s">
        <v>12</v>
      </c>
      <c r="E6" s="27" t="s">
        <v>13</v>
      </c>
      <c r="F6" s="28" t="s">
        <v>14</v>
      </c>
      <c r="G6" s="261"/>
      <c r="H6" s="267"/>
      <c r="I6" s="256"/>
      <c r="J6" s="29" t="s">
        <v>30</v>
      </c>
      <c r="K6" s="30" t="s">
        <v>31</v>
      </c>
      <c r="L6" s="31" t="s">
        <v>32</v>
      </c>
    </row>
    <row r="7" spans="1:12" s="20" customFormat="1" ht="19.5" customHeight="1">
      <c r="A7" s="32" t="s">
        <v>15</v>
      </c>
      <c r="B7" s="33" t="s">
        <v>16</v>
      </c>
      <c r="C7" s="34" t="s">
        <v>17</v>
      </c>
      <c r="D7" s="35" t="s">
        <v>18</v>
      </c>
      <c r="E7" s="36" t="s">
        <v>33</v>
      </c>
      <c r="F7" s="37" t="s">
        <v>34</v>
      </c>
      <c r="G7" s="32" t="s">
        <v>21</v>
      </c>
      <c r="H7" s="32" t="s">
        <v>35</v>
      </c>
      <c r="I7" s="38" t="s">
        <v>15</v>
      </c>
      <c r="J7" s="39" t="s">
        <v>36</v>
      </c>
      <c r="K7" s="40" t="s">
        <v>37</v>
      </c>
      <c r="L7" s="41" t="s">
        <v>38</v>
      </c>
    </row>
    <row r="8" spans="1:12" s="42" customFormat="1" ht="16.5" customHeight="1">
      <c r="A8" s="216">
        <v>22373</v>
      </c>
      <c r="B8" s="217">
        <v>192.15</v>
      </c>
      <c r="C8" s="217">
        <v>16.72</v>
      </c>
      <c r="D8" s="218">
        <f>C8*0.0864</f>
        <v>1.444608</v>
      </c>
      <c r="E8" s="218">
        <f>SUM(J8:L8)/3</f>
        <v>37.28799333333333</v>
      </c>
      <c r="F8" s="218">
        <f>E8*D8</f>
        <v>53.86653347327999</v>
      </c>
      <c r="G8" s="219" t="s">
        <v>113</v>
      </c>
      <c r="H8" s="220">
        <v>1</v>
      </c>
      <c r="I8" s="221">
        <f>+A8</f>
        <v>22373</v>
      </c>
      <c r="J8" s="217">
        <v>38.77335</v>
      </c>
      <c r="K8" s="217">
        <v>31.52499</v>
      </c>
      <c r="L8" s="217">
        <v>41.56564</v>
      </c>
    </row>
    <row r="9" spans="1:12" s="42" customFormat="1" ht="16.5" customHeight="1">
      <c r="A9" s="216">
        <v>22390</v>
      </c>
      <c r="B9" s="217">
        <v>192.3</v>
      </c>
      <c r="C9" s="217">
        <v>24.9</v>
      </c>
      <c r="D9" s="218">
        <f>C9*0.0864</f>
        <v>2.15136</v>
      </c>
      <c r="E9" s="218">
        <f>SUM(J9:L9)/3</f>
        <v>51.75953333333334</v>
      </c>
      <c r="F9" s="218">
        <f>E9*D9</f>
        <v>111.353389632</v>
      </c>
      <c r="G9" s="219" t="s">
        <v>114</v>
      </c>
      <c r="H9" s="220">
        <f>+H8+1</f>
        <v>2</v>
      </c>
      <c r="I9" s="221">
        <f aca="true" t="shared" si="0" ref="I9:I31">+A9</f>
        <v>22390</v>
      </c>
      <c r="J9" s="217">
        <v>78.53637</v>
      </c>
      <c r="K9" s="217">
        <v>26.29128</v>
      </c>
      <c r="L9" s="217">
        <v>50.45095</v>
      </c>
    </row>
    <row r="10" spans="1:13" s="42" customFormat="1" ht="16.5" customHeight="1">
      <c r="A10" s="216">
        <v>22404</v>
      </c>
      <c r="B10" s="217">
        <v>192.23</v>
      </c>
      <c r="C10" s="217">
        <v>34.59</v>
      </c>
      <c r="D10" s="218">
        <f>C10*0.0864</f>
        <v>2.9885760000000006</v>
      </c>
      <c r="E10" s="218">
        <f>SUM(J10:L10)/3</f>
        <v>10.637216666666667</v>
      </c>
      <c r="F10" s="218">
        <f>E10*D10</f>
        <v>31.79013043680001</v>
      </c>
      <c r="G10" s="219" t="s">
        <v>115</v>
      </c>
      <c r="H10" s="220">
        <f>+H9+1</f>
        <v>3</v>
      </c>
      <c r="I10" s="221">
        <f t="shared" si="0"/>
        <v>22404</v>
      </c>
      <c r="J10" s="217">
        <v>16.81781</v>
      </c>
      <c r="K10" s="217">
        <v>3.06102</v>
      </c>
      <c r="L10" s="217">
        <v>12.03282</v>
      </c>
      <c r="M10" s="43"/>
    </row>
    <row r="11" spans="1:12" ht="16.5" customHeight="1">
      <c r="A11" s="216">
        <v>22417</v>
      </c>
      <c r="B11" s="217">
        <v>192.1</v>
      </c>
      <c r="C11" s="217">
        <v>13.83</v>
      </c>
      <c r="D11" s="218">
        <f aca="true" t="shared" si="1" ref="D11:D37">C11*0.0864</f>
        <v>1.194912</v>
      </c>
      <c r="E11" s="218">
        <f aca="true" t="shared" si="2" ref="E11:E31">SUM(J11:L11)/3</f>
        <v>8.650656666666668</v>
      </c>
      <c r="F11" s="218">
        <f aca="true" t="shared" si="3" ref="F11:F31">E11*D11</f>
        <v>10.336773458880002</v>
      </c>
      <c r="G11" s="219" t="s">
        <v>116</v>
      </c>
      <c r="H11" s="220">
        <f aca="true" t="shared" si="4" ref="H11:H31">+H10+1</f>
        <v>4</v>
      </c>
      <c r="I11" s="221">
        <f t="shared" si="0"/>
        <v>22417</v>
      </c>
      <c r="J11" s="217">
        <v>5.61482</v>
      </c>
      <c r="K11" s="217">
        <v>7.98115</v>
      </c>
      <c r="L11" s="217">
        <v>12.356</v>
      </c>
    </row>
    <row r="12" spans="1:12" ht="16.5" customHeight="1">
      <c r="A12" s="216">
        <v>22421</v>
      </c>
      <c r="B12" s="217">
        <v>193.29</v>
      </c>
      <c r="C12" s="217">
        <v>120.95</v>
      </c>
      <c r="D12" s="218">
        <f t="shared" si="1"/>
        <v>10.450080000000002</v>
      </c>
      <c r="E12" s="218">
        <f t="shared" si="2"/>
        <v>228.95638666666665</v>
      </c>
      <c r="F12" s="218">
        <f t="shared" si="3"/>
        <v>2392.6125571776</v>
      </c>
      <c r="G12" s="219" t="s">
        <v>117</v>
      </c>
      <c r="H12" s="220">
        <f t="shared" si="4"/>
        <v>5</v>
      </c>
      <c r="I12" s="221">
        <f t="shared" si="0"/>
        <v>22421</v>
      </c>
      <c r="J12" s="217">
        <v>237.11963</v>
      </c>
      <c r="K12" s="217">
        <v>273.65055</v>
      </c>
      <c r="L12" s="217">
        <v>176.09898</v>
      </c>
    </row>
    <row r="13" spans="1:12" ht="16.5" customHeight="1">
      <c r="A13" s="216">
        <v>22437</v>
      </c>
      <c r="B13" s="217">
        <v>192.56</v>
      </c>
      <c r="C13" s="217">
        <v>43.86</v>
      </c>
      <c r="D13" s="218">
        <f t="shared" si="1"/>
        <v>3.789504</v>
      </c>
      <c r="E13" s="218">
        <f t="shared" si="2"/>
        <v>72.26246666666667</v>
      </c>
      <c r="F13" s="218">
        <f t="shared" si="3"/>
        <v>273.8389064832</v>
      </c>
      <c r="G13" s="219" t="s">
        <v>118</v>
      </c>
      <c r="H13" s="220">
        <f t="shared" si="4"/>
        <v>6</v>
      </c>
      <c r="I13" s="221">
        <f t="shared" si="0"/>
        <v>22437</v>
      </c>
      <c r="J13" s="217">
        <v>93.28424</v>
      </c>
      <c r="K13" s="217">
        <v>70.7422</v>
      </c>
      <c r="L13" s="217">
        <v>52.76096</v>
      </c>
    </row>
    <row r="14" spans="1:12" ht="16.5" customHeight="1">
      <c r="A14" s="216">
        <v>22452</v>
      </c>
      <c r="B14" s="217">
        <v>194.42</v>
      </c>
      <c r="C14" s="217">
        <v>224.89</v>
      </c>
      <c r="D14" s="218">
        <f t="shared" si="1"/>
        <v>19.430496</v>
      </c>
      <c r="E14" s="218">
        <f t="shared" si="2"/>
        <v>994.60028</v>
      </c>
      <c r="F14" s="218">
        <f t="shared" si="3"/>
        <v>19325.57676213888</v>
      </c>
      <c r="G14" s="219" t="s">
        <v>90</v>
      </c>
      <c r="H14" s="220">
        <f t="shared" si="4"/>
        <v>7</v>
      </c>
      <c r="I14" s="221">
        <f t="shared" si="0"/>
        <v>22452</v>
      </c>
      <c r="J14" s="217">
        <v>999.09991</v>
      </c>
      <c r="K14" s="217">
        <v>963.80288</v>
      </c>
      <c r="L14" s="217">
        <v>1020.89805</v>
      </c>
    </row>
    <row r="15" spans="1:12" ht="16.5" customHeight="1">
      <c r="A15" s="216">
        <v>22459</v>
      </c>
      <c r="B15" s="217">
        <v>195.4</v>
      </c>
      <c r="C15" s="217">
        <v>377.448</v>
      </c>
      <c r="D15" s="218">
        <f t="shared" si="1"/>
        <v>32.6115072</v>
      </c>
      <c r="E15" s="218">
        <f t="shared" si="2"/>
        <v>391.8703766666667</v>
      </c>
      <c r="F15" s="218">
        <f t="shared" si="3"/>
        <v>12779.483610131712</v>
      </c>
      <c r="G15" s="219" t="s">
        <v>126</v>
      </c>
      <c r="H15" s="220">
        <f t="shared" si="4"/>
        <v>8</v>
      </c>
      <c r="I15" s="221">
        <f t="shared" si="0"/>
        <v>22459</v>
      </c>
      <c r="J15" s="217">
        <v>402.38837</v>
      </c>
      <c r="K15" s="217">
        <v>364.01859</v>
      </c>
      <c r="L15" s="217">
        <v>409.20417</v>
      </c>
    </row>
    <row r="16" spans="1:12" ht="16.5" customHeight="1">
      <c r="A16" s="216">
        <v>22482</v>
      </c>
      <c r="B16" s="217">
        <v>196.05</v>
      </c>
      <c r="C16" s="217">
        <v>535.27</v>
      </c>
      <c r="D16" s="218">
        <f t="shared" si="1"/>
        <v>46.247328</v>
      </c>
      <c r="E16" s="218">
        <f t="shared" si="2"/>
        <v>312.4620933333333</v>
      </c>
      <c r="F16" s="218">
        <f t="shared" si="3"/>
        <v>14450.53691795328</v>
      </c>
      <c r="G16" s="219" t="s">
        <v>92</v>
      </c>
      <c r="H16" s="220">
        <f t="shared" si="4"/>
        <v>9</v>
      </c>
      <c r="I16" s="221">
        <f t="shared" si="0"/>
        <v>22482</v>
      </c>
      <c r="J16" s="217">
        <v>307.7088</v>
      </c>
      <c r="K16" s="217">
        <v>310.26466</v>
      </c>
      <c r="L16" s="217">
        <v>319.41282</v>
      </c>
    </row>
    <row r="17" spans="1:12" ht="16.5" customHeight="1">
      <c r="A17" s="216">
        <v>22483</v>
      </c>
      <c r="B17" s="217">
        <v>197.23</v>
      </c>
      <c r="C17" s="217">
        <v>749.87</v>
      </c>
      <c r="D17" s="218">
        <f t="shared" si="1"/>
        <v>64.788768</v>
      </c>
      <c r="E17" s="218">
        <f t="shared" si="2"/>
        <v>807.5257133333334</v>
      </c>
      <c r="F17" s="218">
        <f t="shared" si="3"/>
        <v>52318.59609518785</v>
      </c>
      <c r="G17" s="219" t="s">
        <v>93</v>
      </c>
      <c r="H17" s="220">
        <f t="shared" si="4"/>
        <v>10</v>
      </c>
      <c r="I17" s="221">
        <f t="shared" si="0"/>
        <v>22483</v>
      </c>
      <c r="J17" s="217">
        <v>796.13603</v>
      </c>
      <c r="K17" s="217">
        <v>713.97143</v>
      </c>
      <c r="L17" s="217">
        <v>912.46968</v>
      </c>
    </row>
    <row r="18" spans="1:12" ht="16.5" customHeight="1">
      <c r="A18" s="216">
        <v>22484</v>
      </c>
      <c r="B18" s="217">
        <v>198.42</v>
      </c>
      <c r="C18" s="217">
        <v>971.39</v>
      </c>
      <c r="D18" s="218">
        <f t="shared" si="1"/>
        <v>83.928096</v>
      </c>
      <c r="E18" s="218">
        <f t="shared" si="2"/>
        <v>598.7895533333334</v>
      </c>
      <c r="F18" s="218">
        <f t="shared" si="3"/>
        <v>50255.267115957125</v>
      </c>
      <c r="G18" s="219" t="s">
        <v>94</v>
      </c>
      <c r="H18" s="220">
        <f t="shared" si="4"/>
        <v>11</v>
      </c>
      <c r="I18" s="221">
        <f t="shared" si="0"/>
        <v>22484</v>
      </c>
      <c r="J18" s="217">
        <v>639.45578</v>
      </c>
      <c r="K18" s="217">
        <v>640.71483</v>
      </c>
      <c r="L18" s="217">
        <v>516.19805</v>
      </c>
    </row>
    <row r="19" spans="1:12" ht="16.5" customHeight="1">
      <c r="A19" s="216">
        <v>22496</v>
      </c>
      <c r="B19" s="217">
        <v>194.615</v>
      </c>
      <c r="C19" s="217">
        <v>308.09</v>
      </c>
      <c r="D19" s="218">
        <f t="shared" si="1"/>
        <v>26.618976</v>
      </c>
      <c r="E19" s="218">
        <f t="shared" si="2"/>
        <v>239.22693333333333</v>
      </c>
      <c r="F19" s="218">
        <f t="shared" si="3"/>
        <v>6367.9759969536</v>
      </c>
      <c r="G19" s="219" t="s">
        <v>95</v>
      </c>
      <c r="H19" s="220">
        <f t="shared" si="4"/>
        <v>12</v>
      </c>
      <c r="I19" s="221">
        <f t="shared" si="0"/>
        <v>22496</v>
      </c>
      <c r="J19" s="217">
        <v>233.90334</v>
      </c>
      <c r="K19" s="217">
        <v>249.81544</v>
      </c>
      <c r="L19" s="217">
        <v>233.96202</v>
      </c>
    </row>
    <row r="20" spans="1:12" ht="16.5" customHeight="1">
      <c r="A20" s="216">
        <v>22507</v>
      </c>
      <c r="B20" s="217">
        <v>193.755</v>
      </c>
      <c r="C20" s="217">
        <v>186.84</v>
      </c>
      <c r="D20" s="218">
        <f t="shared" si="1"/>
        <v>16.142976</v>
      </c>
      <c r="E20" s="218">
        <f t="shared" si="2"/>
        <v>1986.9922766666666</v>
      </c>
      <c r="F20" s="218">
        <f t="shared" si="3"/>
        <v>32075.96863441536</v>
      </c>
      <c r="G20" s="219" t="s">
        <v>96</v>
      </c>
      <c r="H20" s="220">
        <f t="shared" si="4"/>
        <v>13</v>
      </c>
      <c r="I20" s="221">
        <f t="shared" si="0"/>
        <v>22507</v>
      </c>
      <c r="J20" s="217">
        <v>2068.2094</v>
      </c>
      <c r="K20" s="217">
        <v>2067.80647</v>
      </c>
      <c r="L20" s="217">
        <v>1824.96096</v>
      </c>
    </row>
    <row r="21" spans="1:12" ht="16.5" customHeight="1">
      <c r="A21" s="216">
        <v>22511</v>
      </c>
      <c r="B21" s="217">
        <v>200.61</v>
      </c>
      <c r="C21" s="217">
        <v>1636.387</v>
      </c>
      <c r="D21" s="218">
        <f t="shared" si="1"/>
        <v>141.3838368</v>
      </c>
      <c r="E21" s="218">
        <f t="shared" si="2"/>
        <v>178.13478999999998</v>
      </c>
      <c r="F21" s="218">
        <f t="shared" si="3"/>
        <v>25185.38007776227</v>
      </c>
      <c r="G21" s="219" t="s">
        <v>97</v>
      </c>
      <c r="H21" s="220">
        <f t="shared" si="4"/>
        <v>14</v>
      </c>
      <c r="I21" s="221">
        <f t="shared" si="0"/>
        <v>22511</v>
      </c>
      <c r="J21" s="217">
        <v>179.862</v>
      </c>
      <c r="K21" s="217">
        <v>180.56667</v>
      </c>
      <c r="L21" s="217">
        <v>173.9757</v>
      </c>
    </row>
    <row r="22" spans="1:12" ht="16.5" customHeight="1">
      <c r="A22" s="216">
        <v>22535</v>
      </c>
      <c r="B22" s="217">
        <v>194.75</v>
      </c>
      <c r="C22" s="217">
        <v>310.34</v>
      </c>
      <c r="D22" s="218">
        <f t="shared" si="1"/>
        <v>26.813375999999998</v>
      </c>
      <c r="E22" s="218">
        <f t="shared" si="2"/>
        <v>1274.5650033333334</v>
      </c>
      <c r="F22" s="218">
        <f t="shared" si="3"/>
        <v>34175.39067081792</v>
      </c>
      <c r="G22" s="219" t="s">
        <v>98</v>
      </c>
      <c r="H22" s="220">
        <f t="shared" si="4"/>
        <v>15</v>
      </c>
      <c r="I22" s="221">
        <f t="shared" si="0"/>
        <v>22535</v>
      </c>
      <c r="J22" s="217">
        <v>1242.81754</v>
      </c>
      <c r="K22" s="217">
        <v>1294.36102</v>
      </c>
      <c r="L22" s="217">
        <v>1286.51645</v>
      </c>
    </row>
    <row r="23" spans="1:12" ht="16.5" customHeight="1">
      <c r="A23" s="216">
        <v>22544</v>
      </c>
      <c r="B23" s="217">
        <v>195.05</v>
      </c>
      <c r="C23" s="217">
        <v>363.3</v>
      </c>
      <c r="D23" s="218">
        <f t="shared" si="1"/>
        <v>31.389120000000002</v>
      </c>
      <c r="E23" s="218">
        <f t="shared" si="2"/>
        <v>429.11784000000006</v>
      </c>
      <c r="F23" s="218">
        <f t="shared" si="3"/>
        <v>13469.631373900802</v>
      </c>
      <c r="G23" s="219" t="s">
        <v>99</v>
      </c>
      <c r="H23" s="220">
        <f t="shared" si="4"/>
        <v>16</v>
      </c>
      <c r="I23" s="221">
        <f t="shared" si="0"/>
        <v>22544</v>
      </c>
      <c r="J23" s="217">
        <v>434.33482</v>
      </c>
      <c r="K23" s="217">
        <v>437.58843</v>
      </c>
      <c r="L23" s="217">
        <v>415.43027</v>
      </c>
    </row>
    <row r="24" spans="1:12" ht="16.5" customHeight="1">
      <c r="A24" s="216">
        <v>22548</v>
      </c>
      <c r="B24" s="217">
        <v>194.03</v>
      </c>
      <c r="C24" s="217">
        <v>202.43</v>
      </c>
      <c r="D24" s="218">
        <f t="shared" si="1"/>
        <v>17.489952000000002</v>
      </c>
      <c r="E24" s="218">
        <f t="shared" si="2"/>
        <v>176.42166333333333</v>
      </c>
      <c r="F24" s="218">
        <f t="shared" si="3"/>
        <v>3085.6064234601604</v>
      </c>
      <c r="G24" s="219" t="s">
        <v>100</v>
      </c>
      <c r="H24" s="220">
        <f t="shared" si="4"/>
        <v>17</v>
      </c>
      <c r="I24" s="221">
        <f t="shared" si="0"/>
        <v>22548</v>
      </c>
      <c r="J24" s="217">
        <v>159.13118</v>
      </c>
      <c r="K24" s="217">
        <v>179.79663</v>
      </c>
      <c r="L24" s="217">
        <v>190.33718</v>
      </c>
    </row>
    <row r="25" spans="1:12" ht="16.5" customHeight="1">
      <c r="A25" s="216">
        <v>22556</v>
      </c>
      <c r="B25" s="217">
        <v>194.17</v>
      </c>
      <c r="C25" s="217">
        <v>212.71</v>
      </c>
      <c r="D25" s="218">
        <f t="shared" si="1"/>
        <v>18.378144000000002</v>
      </c>
      <c r="E25" s="218">
        <f t="shared" si="2"/>
        <v>220.97769666666667</v>
      </c>
      <c r="F25" s="218">
        <f t="shared" si="3"/>
        <v>4061.159930128321</v>
      </c>
      <c r="G25" s="219" t="s">
        <v>101</v>
      </c>
      <c r="H25" s="220">
        <f t="shared" si="4"/>
        <v>18</v>
      </c>
      <c r="I25" s="221">
        <f t="shared" si="0"/>
        <v>22556</v>
      </c>
      <c r="J25" s="217">
        <v>195.02331</v>
      </c>
      <c r="K25" s="217">
        <v>248.45111</v>
      </c>
      <c r="L25" s="217">
        <v>219.45867</v>
      </c>
    </row>
    <row r="26" spans="1:12" ht="16.5" customHeight="1">
      <c r="A26" s="216">
        <v>22570</v>
      </c>
      <c r="B26" s="217">
        <v>193.03</v>
      </c>
      <c r="C26" s="217">
        <v>87.55</v>
      </c>
      <c r="D26" s="218">
        <f t="shared" si="1"/>
        <v>7.56432</v>
      </c>
      <c r="E26" s="218">
        <f t="shared" si="2"/>
        <v>101.42376333333334</v>
      </c>
      <c r="F26" s="218">
        <f t="shared" si="3"/>
        <v>767.2018014576001</v>
      </c>
      <c r="G26" s="219" t="s">
        <v>102</v>
      </c>
      <c r="H26" s="220">
        <f t="shared" si="4"/>
        <v>19</v>
      </c>
      <c r="I26" s="221">
        <f t="shared" si="0"/>
        <v>22570</v>
      </c>
      <c r="J26" s="217">
        <v>99.23506</v>
      </c>
      <c r="K26" s="217">
        <v>88.80995</v>
      </c>
      <c r="L26" s="217">
        <v>116.22628</v>
      </c>
    </row>
    <row r="27" spans="1:12" ht="16.5" customHeight="1">
      <c r="A27" s="216">
        <v>22583</v>
      </c>
      <c r="B27" s="217">
        <v>192.95</v>
      </c>
      <c r="C27" s="217">
        <v>80.8</v>
      </c>
      <c r="D27" s="218">
        <f t="shared" si="1"/>
        <v>6.98112</v>
      </c>
      <c r="E27" s="218">
        <f t="shared" si="2"/>
        <v>147.83720333333335</v>
      </c>
      <c r="F27" s="218">
        <f t="shared" si="3"/>
        <v>1032.0692569344</v>
      </c>
      <c r="G27" s="219" t="s">
        <v>103</v>
      </c>
      <c r="H27" s="220">
        <f t="shared" si="4"/>
        <v>20</v>
      </c>
      <c r="I27" s="221">
        <f t="shared" si="0"/>
        <v>22583</v>
      </c>
      <c r="J27" s="217">
        <v>145.3051</v>
      </c>
      <c r="K27" s="217">
        <v>153.88751</v>
      </c>
      <c r="L27" s="217">
        <v>144.319</v>
      </c>
    </row>
    <row r="28" spans="1:12" ht="16.5" customHeight="1">
      <c r="A28" s="216">
        <v>22590</v>
      </c>
      <c r="B28" s="217">
        <v>192.74</v>
      </c>
      <c r="C28" s="217">
        <v>59.4</v>
      </c>
      <c r="D28" s="218">
        <f t="shared" si="1"/>
        <v>5.13216</v>
      </c>
      <c r="E28" s="218">
        <f t="shared" si="2"/>
        <v>2.8979733333333333</v>
      </c>
      <c r="F28" s="218">
        <f t="shared" si="3"/>
        <v>14.8728628224</v>
      </c>
      <c r="G28" s="219" t="s">
        <v>104</v>
      </c>
      <c r="H28" s="220">
        <f t="shared" si="4"/>
        <v>21</v>
      </c>
      <c r="I28" s="221">
        <f t="shared" si="0"/>
        <v>22590</v>
      </c>
      <c r="J28" s="217">
        <v>6.3136</v>
      </c>
      <c r="K28" s="217">
        <v>0.36588</v>
      </c>
      <c r="L28" s="217">
        <v>2.01444</v>
      </c>
    </row>
    <row r="29" spans="1:12" ht="16.5" customHeight="1">
      <c r="A29" s="216">
        <v>22604</v>
      </c>
      <c r="B29" s="217">
        <v>192.6</v>
      </c>
      <c r="C29" s="217">
        <v>46.22</v>
      </c>
      <c r="D29" s="218">
        <f t="shared" si="1"/>
        <v>3.993408</v>
      </c>
      <c r="E29" s="218">
        <f t="shared" si="2"/>
        <v>17.25554</v>
      </c>
      <c r="F29" s="218">
        <f t="shared" si="3"/>
        <v>68.90841148032</v>
      </c>
      <c r="G29" s="219" t="s">
        <v>105</v>
      </c>
      <c r="H29" s="220">
        <f t="shared" si="4"/>
        <v>22</v>
      </c>
      <c r="I29" s="221">
        <f t="shared" si="0"/>
        <v>22604</v>
      </c>
      <c r="J29" s="217">
        <v>16.81205</v>
      </c>
      <c r="K29" s="217">
        <v>16.07602</v>
      </c>
      <c r="L29" s="217">
        <v>18.87855</v>
      </c>
    </row>
    <row r="30" spans="1:12" ht="16.5" customHeight="1">
      <c r="A30" s="216">
        <v>22611</v>
      </c>
      <c r="B30" s="217">
        <v>192.48</v>
      </c>
      <c r="C30" s="217">
        <v>33.29</v>
      </c>
      <c r="D30" s="218">
        <f t="shared" si="1"/>
        <v>2.876256</v>
      </c>
      <c r="E30" s="218">
        <f t="shared" si="2"/>
        <v>5.692786666666667</v>
      </c>
      <c r="F30" s="218">
        <f t="shared" si="3"/>
        <v>16.373911806720002</v>
      </c>
      <c r="G30" s="219" t="s">
        <v>106</v>
      </c>
      <c r="H30" s="220">
        <f t="shared" si="4"/>
        <v>23</v>
      </c>
      <c r="I30" s="221">
        <f t="shared" si="0"/>
        <v>22611</v>
      </c>
      <c r="J30" s="217">
        <v>5.00031</v>
      </c>
      <c r="K30" s="217">
        <v>10.01818</v>
      </c>
      <c r="L30" s="217">
        <v>2.05987</v>
      </c>
    </row>
    <row r="31" spans="1:12" ht="16.5" customHeight="1">
      <c r="A31" s="216">
        <v>22621</v>
      </c>
      <c r="B31" s="217">
        <v>192.38</v>
      </c>
      <c r="C31" s="217">
        <v>29.11</v>
      </c>
      <c r="D31" s="218">
        <f t="shared" si="1"/>
        <v>2.515104</v>
      </c>
      <c r="E31" s="218">
        <f t="shared" si="2"/>
        <v>9.195083333333335</v>
      </c>
      <c r="F31" s="218">
        <f t="shared" si="3"/>
        <v>23.126590872000005</v>
      </c>
      <c r="G31" s="219" t="s">
        <v>81</v>
      </c>
      <c r="H31" s="220">
        <f t="shared" si="4"/>
        <v>24</v>
      </c>
      <c r="I31" s="221">
        <f t="shared" si="0"/>
        <v>22621</v>
      </c>
      <c r="J31" s="217">
        <v>11.09978</v>
      </c>
      <c r="K31" s="217">
        <v>13.0304</v>
      </c>
      <c r="L31" s="217">
        <v>3.45507</v>
      </c>
    </row>
    <row r="32" spans="1:12" ht="16.5" customHeight="1">
      <c r="A32" s="216">
        <v>22632</v>
      </c>
      <c r="B32" s="217">
        <v>192.33</v>
      </c>
      <c r="C32" s="217">
        <v>22.75</v>
      </c>
      <c r="D32" s="218">
        <f t="shared" si="1"/>
        <v>1.9656</v>
      </c>
      <c r="E32" s="218">
        <f aca="true" t="shared" si="5" ref="E32:E37">SUM(J32:L32)/3</f>
        <v>36.245306666666664</v>
      </c>
      <c r="F32" s="218">
        <f aca="true" t="shared" si="6" ref="F32:F37">E32*D32</f>
        <v>71.243774784</v>
      </c>
      <c r="G32" s="219" t="s">
        <v>107</v>
      </c>
      <c r="H32" s="220">
        <f aca="true" t="shared" si="7" ref="H32:H37">+H31+1</f>
        <v>25</v>
      </c>
      <c r="I32" s="221">
        <f aca="true" t="shared" si="8" ref="I32:I37">+A32</f>
        <v>22632</v>
      </c>
      <c r="J32" s="217">
        <v>6.59237</v>
      </c>
      <c r="K32" s="217">
        <v>13.82488</v>
      </c>
      <c r="L32" s="217">
        <v>88.31867</v>
      </c>
    </row>
    <row r="33" spans="1:12" ht="16.5" customHeight="1">
      <c r="A33" s="216">
        <v>22639</v>
      </c>
      <c r="B33" s="217">
        <v>192.27</v>
      </c>
      <c r="C33" s="217">
        <v>20.74</v>
      </c>
      <c r="D33" s="218">
        <f t="shared" si="1"/>
        <v>1.791936</v>
      </c>
      <c r="E33" s="218">
        <f t="shared" si="5"/>
        <v>2.3034733333333333</v>
      </c>
      <c r="F33" s="218">
        <f t="shared" si="6"/>
        <v>4.12767679104</v>
      </c>
      <c r="G33" s="219" t="s">
        <v>82</v>
      </c>
      <c r="H33" s="220">
        <f t="shared" si="7"/>
        <v>26</v>
      </c>
      <c r="I33" s="221">
        <f t="shared" si="8"/>
        <v>22639</v>
      </c>
      <c r="J33" s="217">
        <v>0</v>
      </c>
      <c r="K33" s="217">
        <v>0</v>
      </c>
      <c r="L33" s="217">
        <v>6.91042</v>
      </c>
    </row>
    <row r="34" spans="1:12" ht="16.5" customHeight="1">
      <c r="A34" s="216">
        <v>22653</v>
      </c>
      <c r="B34" s="217">
        <v>192.21</v>
      </c>
      <c r="C34" s="217">
        <v>17.31</v>
      </c>
      <c r="D34" s="218">
        <f t="shared" si="1"/>
        <v>1.495584</v>
      </c>
      <c r="E34" s="218">
        <f t="shared" si="5"/>
        <v>10.635186666666668</v>
      </c>
      <c r="F34" s="218">
        <f t="shared" si="6"/>
        <v>15.905815015680002</v>
      </c>
      <c r="G34" s="219" t="s">
        <v>83</v>
      </c>
      <c r="H34" s="220">
        <f t="shared" si="7"/>
        <v>27</v>
      </c>
      <c r="I34" s="221">
        <f t="shared" si="8"/>
        <v>22653</v>
      </c>
      <c r="J34" s="217">
        <v>15.37556</v>
      </c>
      <c r="K34" s="217">
        <v>11.994</v>
      </c>
      <c r="L34" s="217">
        <v>4.536</v>
      </c>
    </row>
    <row r="35" spans="1:12" ht="16.5" customHeight="1">
      <c r="A35" s="216">
        <v>22667</v>
      </c>
      <c r="B35" s="217">
        <v>192.16</v>
      </c>
      <c r="C35" s="217">
        <v>16.44</v>
      </c>
      <c r="D35" s="218">
        <f t="shared" si="1"/>
        <v>1.4204160000000001</v>
      </c>
      <c r="E35" s="218">
        <f t="shared" si="5"/>
        <v>12.526903333333332</v>
      </c>
      <c r="F35" s="218">
        <f t="shared" si="6"/>
        <v>17.79341392512</v>
      </c>
      <c r="G35" s="219" t="s">
        <v>108</v>
      </c>
      <c r="H35" s="220">
        <f t="shared" si="7"/>
        <v>28</v>
      </c>
      <c r="I35" s="221">
        <f t="shared" si="8"/>
        <v>22667</v>
      </c>
      <c r="J35" s="217">
        <v>4.30183</v>
      </c>
      <c r="K35" s="217">
        <v>13.41451</v>
      </c>
      <c r="L35" s="217">
        <v>19.86437</v>
      </c>
    </row>
    <row r="36" spans="1:12" ht="16.5" customHeight="1">
      <c r="A36" s="216">
        <v>22674</v>
      </c>
      <c r="B36" s="217">
        <v>192.11</v>
      </c>
      <c r="C36" s="217">
        <v>13.19</v>
      </c>
      <c r="D36" s="218">
        <f t="shared" si="1"/>
        <v>1.139616</v>
      </c>
      <c r="E36" s="218">
        <f t="shared" si="5"/>
        <v>19.724573333333332</v>
      </c>
      <c r="F36" s="218">
        <f t="shared" si="6"/>
        <v>22.478439363839996</v>
      </c>
      <c r="G36" s="219" t="s">
        <v>109</v>
      </c>
      <c r="H36" s="220">
        <f t="shared" si="7"/>
        <v>29</v>
      </c>
      <c r="I36" s="221">
        <f t="shared" si="8"/>
        <v>22674</v>
      </c>
      <c r="J36" s="222">
        <v>12.41238</v>
      </c>
      <c r="K36" s="222">
        <v>40.32861</v>
      </c>
      <c r="L36" s="222">
        <v>6.43273</v>
      </c>
    </row>
    <row r="37" spans="1:12" ht="16.5" customHeight="1">
      <c r="A37" s="216">
        <v>22681</v>
      </c>
      <c r="B37" s="217">
        <v>192.08</v>
      </c>
      <c r="C37" s="217">
        <v>12.23</v>
      </c>
      <c r="D37" s="218">
        <f t="shared" si="1"/>
        <v>1.056672</v>
      </c>
      <c r="E37" s="218">
        <f t="shared" si="5"/>
        <v>28.937150000000003</v>
      </c>
      <c r="F37" s="218">
        <f t="shared" si="6"/>
        <v>30.577076164800005</v>
      </c>
      <c r="G37" s="219" t="s">
        <v>110</v>
      </c>
      <c r="H37" s="220">
        <f t="shared" si="7"/>
        <v>30</v>
      </c>
      <c r="I37" s="221">
        <f t="shared" si="8"/>
        <v>22681</v>
      </c>
      <c r="J37" s="223">
        <v>33.61744</v>
      </c>
      <c r="K37" s="223">
        <v>35.98987</v>
      </c>
      <c r="L37" s="223">
        <v>17.20414</v>
      </c>
    </row>
    <row r="38" spans="1:12" ht="16.5" customHeight="1">
      <c r="A38" s="216">
        <v>22702</v>
      </c>
      <c r="B38" s="217">
        <v>192</v>
      </c>
      <c r="C38" s="217">
        <v>7.86</v>
      </c>
      <c r="D38" s="218">
        <f>C38*0.0864</f>
        <v>0.679104</v>
      </c>
      <c r="E38" s="218">
        <f>SUM(J38:L38)/3</f>
        <v>29.3494</v>
      </c>
      <c r="F38" s="218">
        <f>E38*D38</f>
        <v>19.9312949376</v>
      </c>
      <c r="G38" s="219" t="s">
        <v>111</v>
      </c>
      <c r="H38" s="220"/>
      <c r="I38" s="221">
        <v>22702</v>
      </c>
      <c r="J38" s="223">
        <v>19.179</v>
      </c>
      <c r="K38" s="223">
        <v>37.27246</v>
      </c>
      <c r="L38" s="223">
        <v>31.59674</v>
      </c>
    </row>
    <row r="39" spans="1:12" ht="16.5" customHeight="1">
      <c r="A39" s="216">
        <v>22710</v>
      </c>
      <c r="B39" s="217">
        <v>191.98</v>
      </c>
      <c r="C39" s="217">
        <v>7.9</v>
      </c>
      <c r="D39" s="218">
        <f>C39*0.0864</f>
        <v>0.6825600000000001</v>
      </c>
      <c r="E39" s="218">
        <f>SUM(J39:L39)/3</f>
        <v>14.101873333333335</v>
      </c>
      <c r="F39" s="218">
        <f>E39*D39</f>
        <v>9.625374662400002</v>
      </c>
      <c r="G39" s="219" t="s">
        <v>112</v>
      </c>
      <c r="H39" s="220"/>
      <c r="I39" s="221">
        <v>22710</v>
      </c>
      <c r="J39" s="223">
        <v>22.74921</v>
      </c>
      <c r="K39" s="223">
        <v>1.55231</v>
      </c>
      <c r="L39" s="223">
        <v>18.0041</v>
      </c>
    </row>
    <row r="40" spans="1:12" ht="16.5" customHeight="1">
      <c r="A40" s="216">
        <v>22716</v>
      </c>
      <c r="B40" s="217">
        <v>191.87</v>
      </c>
      <c r="C40" s="217">
        <v>6.74</v>
      </c>
      <c r="D40" s="218">
        <f>C40*0.0864</f>
        <v>0.5823360000000001</v>
      </c>
      <c r="E40" s="218">
        <f>SUM(J40:L40)/3</f>
        <v>2.88531</v>
      </c>
      <c r="F40" s="218">
        <f>E40*D40</f>
        <v>1.6802198841600002</v>
      </c>
      <c r="G40" s="219" t="s">
        <v>119</v>
      </c>
      <c r="H40" s="220"/>
      <c r="I40" s="221">
        <v>22716</v>
      </c>
      <c r="J40" s="219">
        <v>5.0801</v>
      </c>
      <c r="K40" s="219">
        <v>1.90338</v>
      </c>
      <c r="L40" s="219">
        <v>1.67245</v>
      </c>
    </row>
    <row r="41" spans="1:12" ht="16.5" customHeight="1">
      <c r="A41" s="231"/>
      <c r="B41" s="232"/>
      <c r="C41" s="232"/>
      <c r="D41" s="233"/>
      <c r="E41" s="233"/>
      <c r="F41" s="233"/>
      <c r="G41" s="234"/>
      <c r="H41" s="235"/>
      <c r="I41" s="236"/>
      <c r="J41" s="234"/>
      <c r="K41" s="234"/>
      <c r="L41" s="234"/>
    </row>
    <row r="42" spans="1:12" ht="16.5" customHeight="1">
      <c r="A42" s="231"/>
      <c r="B42" s="232"/>
      <c r="C42" s="232"/>
      <c r="D42" s="233"/>
      <c r="E42" s="233"/>
      <c r="F42" s="233"/>
      <c r="G42" s="237"/>
      <c r="H42" s="237"/>
      <c r="I42" s="231"/>
      <c r="J42" s="237"/>
      <c r="K42" s="237"/>
      <c r="L42" s="237"/>
    </row>
    <row r="43" spans="1:12" ht="26.25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</sheetData>
  <sheetProtection/>
  <mergeCells count="16">
    <mergeCell ref="A1:L1"/>
    <mergeCell ref="A2:L2"/>
    <mergeCell ref="A5:A6"/>
    <mergeCell ref="C5:D5"/>
    <mergeCell ref="H5:H6"/>
    <mergeCell ref="A4:C4"/>
    <mergeCell ref="D4:F4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M12" sqref="M12"/>
    </sheetView>
  </sheetViews>
  <sheetFormatPr defaultColWidth="9.140625" defaultRowHeight="23.25"/>
  <cols>
    <col min="1" max="9" width="9.7109375" style="45" customWidth="1"/>
    <col min="10" max="16384" width="9.140625" style="45" customWidth="1"/>
  </cols>
  <sheetData>
    <row r="17" spans="4:6" ht="24" customHeight="1">
      <c r="D17" s="46" t="s">
        <v>39</v>
      </c>
      <c r="E17" s="47">
        <v>33</v>
      </c>
      <c r="F17" s="48" t="s">
        <v>40</v>
      </c>
    </row>
    <row r="34" spans="4:6" ht="23.25">
      <c r="D34" s="46" t="s">
        <v>41</v>
      </c>
      <c r="E34" s="47">
        <v>402</v>
      </c>
      <c r="F34" s="48" t="s">
        <v>40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9">
      <selection activeCell="S30" sqref="S30"/>
    </sheetView>
  </sheetViews>
  <sheetFormatPr defaultColWidth="11.421875" defaultRowHeight="23.25"/>
  <cols>
    <col min="1" max="1" width="9.140625" style="60" bestFit="1" customWidth="1"/>
    <col min="2" max="2" width="2.7109375" style="61" bestFit="1" customWidth="1"/>
    <col min="3" max="4" width="7.421875" style="62" customWidth="1"/>
    <col min="5" max="5" width="8.421875" style="51" bestFit="1" customWidth="1"/>
    <col min="6" max="6" width="8.7109375" style="52" customWidth="1"/>
    <col min="7" max="15" width="9.7109375" style="52" customWidth="1"/>
    <col min="16" max="16384" width="11.421875" style="52" customWidth="1"/>
  </cols>
  <sheetData>
    <row r="1" spans="1:6" ht="22.5" customHeight="1">
      <c r="A1" s="215">
        <v>241518</v>
      </c>
      <c r="B1" s="49">
        <v>37712</v>
      </c>
      <c r="C1"/>
      <c r="D1" s="50">
        <v>192.10999999999999</v>
      </c>
      <c r="F1" s="85">
        <v>192.2</v>
      </c>
    </row>
    <row r="2" spans="1:5" ht="22.5" customHeight="1">
      <c r="A2" s="215">
        <v>241519</v>
      </c>
      <c r="B2" s="49">
        <v>37713</v>
      </c>
      <c r="C2"/>
      <c r="D2" s="50">
        <v>192.16</v>
      </c>
      <c r="E2" s="51">
        <v>192.15</v>
      </c>
    </row>
    <row r="3" spans="1:4" ht="22.5" customHeight="1">
      <c r="A3" s="215">
        <v>241520</v>
      </c>
      <c r="B3" s="49">
        <v>37714</v>
      </c>
      <c r="C3"/>
      <c r="D3" s="50">
        <v>192.07999999999998</v>
      </c>
    </row>
    <row r="4" spans="1:4" ht="22.5" customHeight="1">
      <c r="A4" s="215">
        <v>241521</v>
      </c>
      <c r="B4" s="49">
        <v>37715</v>
      </c>
      <c r="C4"/>
      <c r="D4" s="50">
        <v>192.03</v>
      </c>
    </row>
    <row r="5" spans="1:4" ht="22.5" customHeight="1">
      <c r="A5" s="215">
        <v>241522</v>
      </c>
      <c r="B5" s="49">
        <v>37716</v>
      </c>
      <c r="C5"/>
      <c r="D5" s="50">
        <v>192.16</v>
      </c>
    </row>
    <row r="6" spans="1:4" ht="22.5" customHeight="1">
      <c r="A6" s="215">
        <v>241523</v>
      </c>
      <c r="B6" s="49">
        <v>37717</v>
      </c>
      <c r="C6"/>
      <c r="D6" s="50">
        <v>192.14999999999998</v>
      </c>
    </row>
    <row r="7" spans="1:4" ht="22.5" customHeight="1">
      <c r="A7" s="215">
        <v>241524</v>
      </c>
      <c r="B7" s="49">
        <v>37718</v>
      </c>
      <c r="C7"/>
      <c r="D7" s="50">
        <v>192.17999999999998</v>
      </c>
    </row>
    <row r="8" spans="1:4" ht="22.5" customHeight="1">
      <c r="A8" s="215">
        <v>241525</v>
      </c>
      <c r="B8" s="49">
        <v>37719</v>
      </c>
      <c r="C8"/>
      <c r="D8" s="50">
        <v>192.35</v>
      </c>
    </row>
    <row r="9" spans="1:4" ht="22.5" customHeight="1">
      <c r="A9" s="215">
        <v>241526</v>
      </c>
      <c r="B9" s="49">
        <v>37720</v>
      </c>
      <c r="C9"/>
      <c r="D9" s="50">
        <v>192.28</v>
      </c>
    </row>
    <row r="10" spans="1:4" ht="22.5" customHeight="1">
      <c r="A10" s="215">
        <v>241527</v>
      </c>
      <c r="B10" s="49">
        <v>37721</v>
      </c>
      <c r="C10"/>
      <c r="D10" s="50">
        <v>192.17</v>
      </c>
    </row>
    <row r="11" spans="1:5" ht="22.5" customHeight="1">
      <c r="A11" s="215">
        <v>241528</v>
      </c>
      <c r="B11" s="49">
        <v>37722</v>
      </c>
      <c r="C11"/>
      <c r="D11" s="50">
        <v>192.08999999999997</v>
      </c>
      <c r="E11" s="53"/>
    </row>
    <row r="12" spans="1:4" ht="22.5" customHeight="1">
      <c r="A12" s="215">
        <v>241529</v>
      </c>
      <c r="B12" s="49">
        <v>37723</v>
      </c>
      <c r="C12"/>
      <c r="D12" s="50">
        <v>192.04</v>
      </c>
    </row>
    <row r="13" spans="1:4" ht="22.5" customHeight="1">
      <c r="A13" s="215">
        <v>241530</v>
      </c>
      <c r="B13" s="49">
        <v>37724</v>
      </c>
      <c r="C13"/>
      <c r="D13" s="50">
        <v>192.01</v>
      </c>
    </row>
    <row r="14" spans="1:4" ht="22.5" customHeight="1">
      <c r="A14" s="215">
        <v>241531</v>
      </c>
      <c r="B14" s="49">
        <v>37725</v>
      </c>
      <c r="C14"/>
      <c r="D14" s="50">
        <v>192</v>
      </c>
    </row>
    <row r="15" spans="1:4" ht="22.5" customHeight="1">
      <c r="A15" s="215">
        <v>241532</v>
      </c>
      <c r="B15" s="49">
        <v>37726</v>
      </c>
      <c r="C15"/>
      <c r="D15" s="50">
        <v>191.97</v>
      </c>
    </row>
    <row r="16" spans="1:4" ht="22.5" customHeight="1">
      <c r="A16" s="215">
        <v>241533</v>
      </c>
      <c r="B16" s="49">
        <v>37727</v>
      </c>
      <c r="C16"/>
      <c r="D16" s="50">
        <v>191.97</v>
      </c>
    </row>
    <row r="17" spans="1:12" ht="22.5" customHeight="1">
      <c r="A17" s="215">
        <v>241534</v>
      </c>
      <c r="B17" s="49">
        <v>37728</v>
      </c>
      <c r="C17"/>
      <c r="D17" s="50">
        <v>192</v>
      </c>
      <c r="J17" s="54" t="s">
        <v>39</v>
      </c>
      <c r="K17" s="55">
        <v>33</v>
      </c>
      <c r="L17" s="56" t="s">
        <v>40</v>
      </c>
    </row>
    <row r="18" spans="1:4" ht="22.5" customHeight="1">
      <c r="A18" s="215">
        <v>241535</v>
      </c>
      <c r="B18" s="49">
        <v>37729</v>
      </c>
      <c r="C18"/>
      <c r="D18" s="50">
        <v>192.22</v>
      </c>
    </row>
    <row r="19" spans="1:5" ht="22.5" customHeight="1">
      <c r="A19" s="215">
        <v>241536</v>
      </c>
      <c r="B19" s="49">
        <v>37730</v>
      </c>
      <c r="C19"/>
      <c r="D19" s="50">
        <v>192.29999999999998</v>
      </c>
      <c r="E19" s="51">
        <v>192.3</v>
      </c>
    </row>
    <row r="20" spans="1:4" ht="22.5" customHeight="1">
      <c r="A20" s="215">
        <v>241537</v>
      </c>
      <c r="B20" s="49">
        <v>37731</v>
      </c>
      <c r="C20"/>
      <c r="D20" s="50">
        <v>192.6</v>
      </c>
    </row>
    <row r="21" spans="1:5" ht="22.5" customHeight="1">
      <c r="A21" s="215">
        <v>241538</v>
      </c>
      <c r="B21" s="49">
        <v>37732</v>
      </c>
      <c r="C21"/>
      <c r="D21" s="50">
        <v>192.73</v>
      </c>
      <c r="E21" s="57"/>
    </row>
    <row r="22" spans="1:4" ht="22.5" customHeight="1">
      <c r="A22" s="215">
        <v>241539</v>
      </c>
      <c r="B22" s="49">
        <v>37733</v>
      </c>
      <c r="C22"/>
      <c r="D22" s="50">
        <v>192.42</v>
      </c>
    </row>
    <row r="23" spans="1:4" ht="22.5" customHeight="1">
      <c r="A23" s="215">
        <v>241540</v>
      </c>
      <c r="B23" s="49">
        <v>37734</v>
      </c>
      <c r="C23"/>
      <c r="D23" s="50">
        <v>192.29</v>
      </c>
    </row>
    <row r="24" spans="1:4" ht="22.5" customHeight="1">
      <c r="A24" s="215">
        <v>241541</v>
      </c>
      <c r="B24" s="49">
        <v>37735</v>
      </c>
      <c r="C24"/>
      <c r="D24" s="50">
        <v>192.17</v>
      </c>
    </row>
    <row r="25" spans="1:4" ht="22.5" customHeight="1">
      <c r="A25" s="215">
        <v>241542</v>
      </c>
      <c r="B25" s="49">
        <v>37736</v>
      </c>
      <c r="C25"/>
      <c r="D25" s="50">
        <v>192.07999999999998</v>
      </c>
    </row>
    <row r="26" spans="1:4" ht="22.5" customHeight="1">
      <c r="A26" s="215">
        <v>241543</v>
      </c>
      <c r="B26" s="49">
        <v>37737</v>
      </c>
      <c r="C26"/>
      <c r="D26" s="50">
        <v>192.29</v>
      </c>
    </row>
    <row r="27" spans="1:19" ht="22.5" customHeight="1">
      <c r="A27" s="215">
        <v>241544</v>
      </c>
      <c r="B27" s="49">
        <v>37738</v>
      </c>
      <c r="C27"/>
      <c r="D27" s="50">
        <v>192.39999999999998</v>
      </c>
      <c r="G27" s="58"/>
      <c r="L27" s="58"/>
      <c r="M27" s="58"/>
      <c r="N27" s="58"/>
      <c r="O27" s="58"/>
      <c r="P27" s="58"/>
      <c r="R27" s="58"/>
      <c r="S27" s="58"/>
    </row>
    <row r="28" spans="1:19" s="58" customFormat="1" ht="22.5" customHeight="1">
      <c r="A28" s="215">
        <v>241545</v>
      </c>
      <c r="B28" s="49">
        <v>37739</v>
      </c>
      <c r="C28"/>
      <c r="D28" s="50">
        <v>192.32999999999998</v>
      </c>
      <c r="E28" s="51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1:4" ht="22.5" customHeight="1">
      <c r="A29" s="215">
        <v>241546</v>
      </c>
      <c r="B29" s="49">
        <v>37740</v>
      </c>
      <c r="C29"/>
      <c r="D29" s="50">
        <v>192.20999999999998</v>
      </c>
    </row>
    <row r="30" spans="1:4" ht="22.5" customHeight="1">
      <c r="A30" s="215">
        <v>241547</v>
      </c>
      <c r="B30" s="49">
        <v>37741</v>
      </c>
      <c r="C30"/>
      <c r="D30" s="50">
        <v>192.16</v>
      </c>
    </row>
    <row r="31" spans="1:4" ht="22.5" customHeight="1">
      <c r="A31" s="215">
        <v>241548</v>
      </c>
      <c r="B31" s="49">
        <v>37742</v>
      </c>
      <c r="C31"/>
      <c r="D31" s="50">
        <v>192.11999999999998</v>
      </c>
    </row>
    <row r="32" spans="1:4" ht="22.5" customHeight="1">
      <c r="A32" s="215">
        <v>241549</v>
      </c>
      <c r="B32" s="49">
        <v>37743</v>
      </c>
      <c r="C32"/>
      <c r="D32" s="50">
        <v>192.1</v>
      </c>
    </row>
    <row r="33" spans="1:5" ht="22.5" customHeight="1">
      <c r="A33" s="215">
        <v>241550</v>
      </c>
      <c r="B33" s="49">
        <v>37744</v>
      </c>
      <c r="C33"/>
      <c r="D33" s="50">
        <v>192.51</v>
      </c>
      <c r="E33" s="51">
        <v>192.23</v>
      </c>
    </row>
    <row r="34" spans="1:13" ht="21" customHeight="1">
      <c r="A34" s="215">
        <v>241551</v>
      </c>
      <c r="B34" s="49">
        <v>37745</v>
      </c>
      <c r="C34"/>
      <c r="D34" s="50">
        <v>192.48999999999998</v>
      </c>
      <c r="J34" s="46" t="s">
        <v>42</v>
      </c>
      <c r="K34" s="273">
        <f>+COUNT(DATA!C9:C11)</f>
        <v>3</v>
      </c>
      <c r="L34" s="273"/>
      <c r="M34" s="48" t="s">
        <v>40</v>
      </c>
    </row>
    <row r="35" spans="1:4" ht="21" customHeight="1">
      <c r="A35" s="215">
        <v>241552</v>
      </c>
      <c r="B35" s="49">
        <v>37746</v>
      </c>
      <c r="C35"/>
      <c r="D35" s="50">
        <v>192.42</v>
      </c>
    </row>
    <row r="36" spans="1:13" ht="21" customHeight="1">
      <c r="A36" s="215">
        <v>241553</v>
      </c>
      <c r="B36" s="49">
        <v>37747</v>
      </c>
      <c r="C36"/>
      <c r="D36" s="50">
        <v>192.54999999999998</v>
      </c>
      <c r="K36" s="54" t="s">
        <v>39</v>
      </c>
      <c r="L36" s="55">
        <v>33</v>
      </c>
      <c r="M36" s="56" t="s">
        <v>40</v>
      </c>
    </row>
    <row r="37" spans="1:4" ht="21" customHeight="1">
      <c r="A37" s="215">
        <v>241554</v>
      </c>
      <c r="B37" s="49">
        <v>37748</v>
      </c>
      <c r="C37"/>
      <c r="D37" s="50">
        <v>192.33999999999997</v>
      </c>
    </row>
    <row r="38" spans="1:4" ht="21" customHeight="1">
      <c r="A38" s="215">
        <v>241555</v>
      </c>
      <c r="B38" s="49">
        <v>37749</v>
      </c>
      <c r="C38"/>
      <c r="D38" s="50">
        <v>192.35</v>
      </c>
    </row>
    <row r="39" spans="1:4" ht="23.25">
      <c r="A39" s="215">
        <v>241556</v>
      </c>
      <c r="B39" s="49">
        <v>37750</v>
      </c>
      <c r="C39"/>
      <c r="D39" s="50">
        <v>192.32999999999998</v>
      </c>
    </row>
    <row r="40" spans="1:4" ht="23.25">
      <c r="A40" s="215">
        <v>241557</v>
      </c>
      <c r="B40" s="49">
        <v>37751</v>
      </c>
      <c r="C40"/>
      <c r="D40" s="50">
        <v>192.31</v>
      </c>
    </row>
    <row r="41" spans="1:4" ht="23.25">
      <c r="A41" s="215">
        <v>241558</v>
      </c>
      <c r="B41" s="49">
        <v>37752</v>
      </c>
      <c r="C41"/>
      <c r="D41" s="50">
        <v>192.13</v>
      </c>
    </row>
    <row r="42" spans="1:4" ht="23.25">
      <c r="A42" s="215">
        <v>241559</v>
      </c>
      <c r="B42" s="49">
        <v>37753</v>
      </c>
      <c r="C42"/>
      <c r="D42" s="50">
        <v>192.07999999999998</v>
      </c>
    </row>
    <row r="43" spans="1:4" ht="23.25">
      <c r="A43" s="215">
        <v>241560</v>
      </c>
      <c r="B43" s="49">
        <v>37754</v>
      </c>
      <c r="C43"/>
      <c r="D43" s="50">
        <v>192.26</v>
      </c>
    </row>
    <row r="44" spans="1:4" ht="23.25">
      <c r="A44" s="215">
        <v>241561</v>
      </c>
      <c r="B44" s="49">
        <v>37755</v>
      </c>
      <c r="C44"/>
      <c r="D44" s="50">
        <v>192.26</v>
      </c>
    </row>
    <row r="45" spans="1:4" ht="23.25">
      <c r="A45" s="215">
        <v>241562</v>
      </c>
      <c r="B45" s="49">
        <v>37756</v>
      </c>
      <c r="C45"/>
      <c r="D45" s="50">
        <v>192.16</v>
      </c>
    </row>
    <row r="46" spans="1:5" ht="23.25">
      <c r="A46" s="215">
        <v>241563</v>
      </c>
      <c r="B46" s="49">
        <v>37757</v>
      </c>
      <c r="C46"/>
      <c r="D46" s="50">
        <v>192.10999999999999</v>
      </c>
      <c r="E46" s="51">
        <v>192.1</v>
      </c>
    </row>
    <row r="47" spans="1:4" ht="23.25">
      <c r="A47" s="215">
        <v>241564</v>
      </c>
      <c r="B47" s="49">
        <v>37758</v>
      </c>
      <c r="C47"/>
      <c r="D47" s="50">
        <v>192.85999999999999</v>
      </c>
    </row>
    <row r="48" spans="1:5" ht="23.25">
      <c r="A48" s="215">
        <v>241565</v>
      </c>
      <c r="B48" s="49">
        <v>37759</v>
      </c>
      <c r="C48"/>
      <c r="D48" s="50">
        <v>193.04999999999998</v>
      </c>
      <c r="E48" s="53"/>
    </row>
    <row r="49" spans="1:5" ht="23.25">
      <c r="A49" s="215">
        <v>241566</v>
      </c>
      <c r="B49" s="49">
        <v>37760</v>
      </c>
      <c r="C49"/>
      <c r="D49" s="50">
        <v>192.92</v>
      </c>
      <c r="E49" s="57"/>
    </row>
    <row r="50" spans="1:5" ht="23.25">
      <c r="A50" s="215">
        <v>241567</v>
      </c>
      <c r="B50" s="49">
        <v>37761</v>
      </c>
      <c r="C50"/>
      <c r="D50" s="50">
        <v>193.35</v>
      </c>
      <c r="E50" s="51">
        <v>193.29</v>
      </c>
    </row>
    <row r="51" spans="1:4" ht="23.25">
      <c r="A51" s="215">
        <v>241568</v>
      </c>
      <c r="B51" s="49">
        <v>37762</v>
      </c>
      <c r="C51"/>
      <c r="D51" s="50">
        <v>192.82999999999998</v>
      </c>
    </row>
    <row r="52" spans="1:4" ht="23.25">
      <c r="A52" s="215">
        <v>241569</v>
      </c>
      <c r="B52" s="49">
        <v>37763</v>
      </c>
      <c r="C52"/>
      <c r="D52" s="50">
        <v>192.5</v>
      </c>
    </row>
    <row r="53" spans="1:4" ht="23.25">
      <c r="A53" s="215">
        <v>241570</v>
      </c>
      <c r="B53" s="49">
        <v>37764</v>
      </c>
      <c r="C53"/>
      <c r="D53" s="50">
        <v>192.51</v>
      </c>
    </row>
    <row r="54" spans="1:4" ht="23.25">
      <c r="A54" s="215">
        <v>241571</v>
      </c>
      <c r="B54" s="49">
        <v>37765</v>
      </c>
      <c r="C54"/>
      <c r="D54" s="50">
        <v>192.48</v>
      </c>
    </row>
    <row r="55" spans="1:4" ht="23.25">
      <c r="A55" s="215">
        <v>241572</v>
      </c>
      <c r="B55" s="49">
        <v>37766</v>
      </c>
      <c r="C55"/>
      <c r="D55" s="50">
        <v>192.45</v>
      </c>
    </row>
    <row r="56" spans="1:4" ht="23.25">
      <c r="A56" s="215">
        <v>241573</v>
      </c>
      <c r="B56" s="49">
        <v>37767</v>
      </c>
      <c r="C56"/>
      <c r="D56" s="50">
        <v>192.47</v>
      </c>
    </row>
    <row r="57" spans="1:4" ht="23.25">
      <c r="A57" s="215">
        <v>241574</v>
      </c>
      <c r="B57" s="49">
        <v>37768</v>
      </c>
      <c r="C57"/>
      <c r="D57" s="50">
        <v>192.60999999999999</v>
      </c>
    </row>
    <row r="58" spans="1:5" ht="23.25">
      <c r="A58" s="215">
        <v>241575</v>
      </c>
      <c r="B58" s="49">
        <v>37769</v>
      </c>
      <c r="C58"/>
      <c r="D58" s="50">
        <v>192.69</v>
      </c>
      <c r="E58" s="57"/>
    </row>
    <row r="59" spans="1:4" ht="23.25">
      <c r="A59" s="215">
        <v>241576</v>
      </c>
      <c r="B59" s="49">
        <v>37770</v>
      </c>
      <c r="C59"/>
      <c r="D59" s="50">
        <v>192.54999999999998</v>
      </c>
    </row>
    <row r="60" spans="1:4" ht="23.25">
      <c r="A60" s="215">
        <v>241577</v>
      </c>
      <c r="B60" s="49">
        <v>37771</v>
      </c>
      <c r="C60"/>
      <c r="D60" s="50">
        <v>192.57</v>
      </c>
    </row>
    <row r="61" spans="1:4" ht="23.25">
      <c r="A61" s="215">
        <v>241578</v>
      </c>
      <c r="B61" s="49">
        <v>37772</v>
      </c>
      <c r="C61"/>
      <c r="D61" s="50">
        <v>192.6</v>
      </c>
    </row>
    <row r="62" spans="1:4" ht="23.25">
      <c r="A62" s="215">
        <v>241579</v>
      </c>
      <c r="B62" s="49">
        <v>37773</v>
      </c>
      <c r="C62"/>
      <c r="D62" s="50">
        <v>192.60999999999999</v>
      </c>
    </row>
    <row r="63" spans="1:4" ht="23.25">
      <c r="A63" s="215">
        <v>241580</v>
      </c>
      <c r="B63" s="49">
        <v>37774</v>
      </c>
      <c r="C63"/>
      <c r="D63" s="50">
        <v>192.56</v>
      </c>
    </row>
    <row r="64" spans="1:4" ht="23.25">
      <c r="A64" s="215">
        <v>241581</v>
      </c>
      <c r="B64" s="49">
        <v>37775</v>
      </c>
      <c r="C64"/>
      <c r="D64" s="50">
        <v>192.56</v>
      </c>
    </row>
    <row r="65" spans="1:4" ht="23.25">
      <c r="A65" s="215">
        <v>241582</v>
      </c>
      <c r="B65" s="49">
        <v>37776</v>
      </c>
      <c r="C65"/>
      <c r="D65" s="50">
        <v>192.56</v>
      </c>
    </row>
    <row r="66" spans="1:5" ht="23.25">
      <c r="A66" s="215">
        <v>241583</v>
      </c>
      <c r="B66" s="49">
        <v>37777</v>
      </c>
      <c r="C66"/>
      <c r="D66" s="50">
        <v>192.67</v>
      </c>
      <c r="E66" s="51">
        <v>192.56</v>
      </c>
    </row>
    <row r="67" spans="1:4" ht="23.25">
      <c r="A67" s="215">
        <v>241584</v>
      </c>
      <c r="B67" s="49">
        <v>37778</v>
      </c>
      <c r="C67"/>
      <c r="D67" s="50">
        <v>192.89999999999998</v>
      </c>
    </row>
    <row r="68" spans="1:4" ht="23.25">
      <c r="A68" s="215">
        <v>241585</v>
      </c>
      <c r="B68" s="49">
        <v>37779</v>
      </c>
      <c r="C68"/>
      <c r="D68" s="50">
        <v>193.13</v>
      </c>
    </row>
    <row r="69" spans="1:4" ht="23.25">
      <c r="A69" s="215">
        <v>241586</v>
      </c>
      <c r="B69" s="49">
        <v>37780</v>
      </c>
      <c r="C69"/>
      <c r="D69" s="50">
        <v>193.28</v>
      </c>
    </row>
    <row r="70" spans="1:4" ht="23.25">
      <c r="A70" s="215">
        <v>241587</v>
      </c>
      <c r="B70" s="49">
        <v>37781</v>
      </c>
      <c r="C70"/>
      <c r="D70" s="50">
        <v>193.20999999999998</v>
      </c>
    </row>
    <row r="71" spans="1:4" ht="23.25">
      <c r="A71" s="215">
        <v>241588</v>
      </c>
      <c r="B71" s="49">
        <v>37782</v>
      </c>
      <c r="C71"/>
      <c r="D71" s="50">
        <v>192.85999999999999</v>
      </c>
    </row>
    <row r="72" spans="1:4" ht="23.25">
      <c r="A72" s="215">
        <v>241589</v>
      </c>
      <c r="B72" s="49">
        <v>37783</v>
      </c>
      <c r="C72"/>
      <c r="D72" s="50">
        <v>192.73999999999998</v>
      </c>
    </row>
    <row r="73" spans="1:4" ht="23.25">
      <c r="A73" s="215">
        <v>241590</v>
      </c>
      <c r="B73" s="49">
        <v>37784</v>
      </c>
      <c r="C73"/>
      <c r="D73" s="50">
        <v>192.78</v>
      </c>
    </row>
    <row r="74" spans="1:4" ht="23.25">
      <c r="A74" s="215">
        <v>241591</v>
      </c>
      <c r="B74" s="49">
        <v>37785</v>
      </c>
      <c r="C74"/>
      <c r="D74" s="50">
        <v>192.95999999999998</v>
      </c>
    </row>
    <row r="75" spans="1:4" ht="23.25">
      <c r="A75" s="215">
        <v>241592</v>
      </c>
      <c r="B75" s="49">
        <v>37786</v>
      </c>
      <c r="C75"/>
      <c r="D75" s="50">
        <v>192.98</v>
      </c>
    </row>
    <row r="76" spans="1:4" ht="23.25">
      <c r="A76" s="215">
        <v>241593</v>
      </c>
      <c r="B76" s="49">
        <v>37787</v>
      </c>
      <c r="C76"/>
      <c r="D76" s="50">
        <v>192.79999999999998</v>
      </c>
    </row>
    <row r="77" spans="1:4" ht="23.25">
      <c r="A77" s="215">
        <v>241594</v>
      </c>
      <c r="B77" s="49">
        <v>37788</v>
      </c>
      <c r="C77"/>
      <c r="D77" s="50">
        <v>192.82</v>
      </c>
    </row>
    <row r="78" spans="1:4" ht="23.25">
      <c r="A78" s="215">
        <v>241595</v>
      </c>
      <c r="B78" s="49">
        <v>37789</v>
      </c>
      <c r="C78"/>
      <c r="D78" s="50">
        <v>192.85</v>
      </c>
    </row>
    <row r="79" spans="1:4" ht="23.25">
      <c r="A79" s="215">
        <v>241596</v>
      </c>
      <c r="B79" s="49">
        <v>37790</v>
      </c>
      <c r="C79"/>
      <c r="D79" s="50">
        <v>193.31</v>
      </c>
    </row>
    <row r="80" spans="1:5" ht="23.25">
      <c r="A80" s="215">
        <v>241597</v>
      </c>
      <c r="B80" s="49">
        <v>37791</v>
      </c>
      <c r="C80"/>
      <c r="D80" s="50">
        <v>194.7</v>
      </c>
      <c r="E80" s="57"/>
    </row>
    <row r="81" spans="1:5" ht="23.25">
      <c r="A81" s="215">
        <v>241598</v>
      </c>
      <c r="B81" s="49">
        <v>37792</v>
      </c>
      <c r="C81"/>
      <c r="D81" s="50">
        <v>195.39999999999998</v>
      </c>
      <c r="E81" s="51">
        <v>194.42</v>
      </c>
    </row>
    <row r="82" spans="1:4" ht="23.25">
      <c r="A82" s="215">
        <v>241599</v>
      </c>
      <c r="B82" s="49">
        <v>37793</v>
      </c>
      <c r="C82"/>
      <c r="D82" s="50">
        <v>195.39</v>
      </c>
    </row>
    <row r="83" spans="1:4" ht="23.25">
      <c r="A83" s="215">
        <v>241600</v>
      </c>
      <c r="B83" s="49">
        <v>37794</v>
      </c>
      <c r="C83"/>
      <c r="D83" s="50">
        <v>194.19</v>
      </c>
    </row>
    <row r="84" spans="1:4" ht="23.25">
      <c r="A84" s="215">
        <v>241601</v>
      </c>
      <c r="B84" s="49">
        <v>37795</v>
      </c>
      <c r="C84"/>
      <c r="D84" s="50">
        <v>193.54999999999998</v>
      </c>
    </row>
    <row r="85" spans="1:4" ht="23.25">
      <c r="A85" s="215">
        <v>241602</v>
      </c>
      <c r="B85" s="49">
        <v>37796</v>
      </c>
      <c r="C85"/>
      <c r="D85" s="50">
        <v>194.45</v>
      </c>
    </row>
    <row r="86" spans="1:4" ht="23.25">
      <c r="A86" s="215">
        <v>241603</v>
      </c>
      <c r="B86" s="49">
        <v>37797</v>
      </c>
      <c r="C86"/>
      <c r="D86" s="50">
        <v>194.56</v>
      </c>
    </row>
    <row r="87" spans="1:4" ht="23.25">
      <c r="A87" s="215">
        <v>241604</v>
      </c>
      <c r="B87" s="49">
        <v>37798</v>
      </c>
      <c r="C87"/>
      <c r="D87" s="50">
        <v>195.22</v>
      </c>
    </row>
    <row r="88" spans="1:5" ht="23.25">
      <c r="A88" s="215">
        <v>241605</v>
      </c>
      <c r="B88" s="49">
        <v>37799</v>
      </c>
      <c r="C88"/>
      <c r="D88" s="50">
        <v>195.66</v>
      </c>
      <c r="E88" s="51">
        <v>195.4</v>
      </c>
    </row>
    <row r="89" spans="1:4" ht="23.25">
      <c r="A89" s="215">
        <v>241606</v>
      </c>
      <c r="B89" s="49">
        <v>37800</v>
      </c>
      <c r="C89"/>
      <c r="D89" s="50">
        <v>195.38</v>
      </c>
    </row>
    <row r="90" spans="1:4" ht="23.25">
      <c r="A90" s="215">
        <v>241607</v>
      </c>
      <c r="B90" s="49">
        <v>37801</v>
      </c>
      <c r="C90"/>
      <c r="D90" s="50">
        <v>195.17999999999998</v>
      </c>
    </row>
    <row r="91" spans="1:4" ht="23.25">
      <c r="A91" s="215">
        <v>241608</v>
      </c>
      <c r="B91" s="49">
        <v>37802</v>
      </c>
      <c r="C91"/>
      <c r="D91" s="50">
        <v>194.7</v>
      </c>
    </row>
    <row r="92" spans="1:4" ht="23.25">
      <c r="A92" s="215">
        <v>241609</v>
      </c>
      <c r="B92" s="49">
        <v>37803</v>
      </c>
      <c r="C92"/>
      <c r="D92" s="50">
        <v>194.14</v>
      </c>
    </row>
    <row r="93" spans="1:4" ht="23.25">
      <c r="A93" s="215">
        <v>241610</v>
      </c>
      <c r="B93" s="49">
        <v>37804</v>
      </c>
      <c r="C93"/>
      <c r="D93" s="50">
        <v>193.72</v>
      </c>
    </row>
    <row r="94" spans="1:4" ht="23.25">
      <c r="A94" s="215">
        <v>241611</v>
      </c>
      <c r="B94" s="49">
        <v>37805</v>
      </c>
      <c r="C94"/>
      <c r="D94" s="50">
        <v>193.53</v>
      </c>
    </row>
    <row r="95" spans="1:4" ht="23.25">
      <c r="A95" s="215">
        <v>241612</v>
      </c>
      <c r="B95" s="49">
        <v>37806</v>
      </c>
      <c r="C95"/>
      <c r="D95" s="50">
        <v>193.44</v>
      </c>
    </row>
    <row r="96" spans="1:4" ht="23.25">
      <c r="A96" s="215">
        <v>241613</v>
      </c>
      <c r="B96" s="49">
        <v>37807</v>
      </c>
      <c r="C96"/>
      <c r="D96" s="50">
        <v>193.26</v>
      </c>
    </row>
    <row r="97" spans="1:4" ht="23.25">
      <c r="A97" s="215">
        <v>241614</v>
      </c>
      <c r="B97" s="49">
        <v>37808</v>
      </c>
      <c r="C97"/>
      <c r="D97" s="50">
        <v>193.11999999999998</v>
      </c>
    </row>
    <row r="98" spans="1:4" ht="23.25">
      <c r="A98" s="215">
        <v>241615</v>
      </c>
      <c r="B98" s="49">
        <v>37809</v>
      </c>
      <c r="C98"/>
      <c r="D98" s="50">
        <v>192.98</v>
      </c>
    </row>
    <row r="99" spans="1:4" ht="23.25">
      <c r="A99" s="215">
        <v>241616</v>
      </c>
      <c r="B99" s="49">
        <v>37810</v>
      </c>
      <c r="C99"/>
      <c r="D99" s="50">
        <v>192.92</v>
      </c>
    </row>
    <row r="100" spans="1:4" ht="23.25">
      <c r="A100" s="215">
        <v>241617</v>
      </c>
      <c r="B100" s="49">
        <v>37811</v>
      </c>
      <c r="C100"/>
      <c r="D100" s="50">
        <v>193.01999999999998</v>
      </c>
    </row>
    <row r="101" spans="1:4" ht="23.25">
      <c r="A101" s="215">
        <v>241618</v>
      </c>
      <c r="B101" s="49">
        <v>37812</v>
      </c>
      <c r="C101"/>
      <c r="D101" s="50">
        <v>193.36999999999998</v>
      </c>
    </row>
    <row r="102" spans="1:4" ht="23.25">
      <c r="A102" s="215">
        <v>241619</v>
      </c>
      <c r="B102" s="49">
        <v>37813</v>
      </c>
      <c r="C102"/>
      <c r="D102" s="50">
        <v>193.5</v>
      </c>
    </row>
    <row r="103" spans="1:4" ht="23.25">
      <c r="A103" s="215">
        <v>241620</v>
      </c>
      <c r="B103" s="49">
        <v>37814</v>
      </c>
      <c r="C103"/>
      <c r="D103" s="50">
        <v>197.70999999999998</v>
      </c>
    </row>
    <row r="104" spans="1:4" ht="23.25">
      <c r="A104" s="215">
        <v>241621</v>
      </c>
      <c r="B104" s="49">
        <v>37815</v>
      </c>
      <c r="C104"/>
      <c r="D104" s="50">
        <v>197.45</v>
      </c>
    </row>
    <row r="105" spans="1:4" ht="23.25">
      <c r="A105" s="215">
        <v>241622</v>
      </c>
      <c r="B105" s="49">
        <v>37816</v>
      </c>
      <c r="C105"/>
      <c r="D105" s="50">
        <v>194.61999999999998</v>
      </c>
    </row>
    <row r="106" spans="1:4" ht="23.25">
      <c r="A106" s="215">
        <v>241623</v>
      </c>
      <c r="B106" s="49">
        <v>37817</v>
      </c>
      <c r="C106"/>
      <c r="D106" s="50">
        <v>193.81</v>
      </c>
    </row>
    <row r="107" spans="1:4" ht="23.25">
      <c r="A107" s="215">
        <v>241624</v>
      </c>
      <c r="B107" s="49">
        <v>37818</v>
      </c>
      <c r="C107"/>
      <c r="D107" s="50">
        <v>193.51</v>
      </c>
    </row>
    <row r="108" spans="1:4" ht="23.25">
      <c r="A108" s="215">
        <v>241625</v>
      </c>
      <c r="B108" s="49">
        <v>37819</v>
      </c>
      <c r="C108"/>
      <c r="D108" s="50">
        <v>193.97</v>
      </c>
    </row>
    <row r="109" spans="1:4" ht="23.25">
      <c r="A109" s="215">
        <v>241626</v>
      </c>
      <c r="B109" s="49">
        <v>37820</v>
      </c>
      <c r="C109"/>
      <c r="D109" s="50">
        <v>194.67999999999998</v>
      </c>
    </row>
    <row r="110" spans="1:4" ht="23.25">
      <c r="A110" s="215">
        <v>241627</v>
      </c>
      <c r="B110" s="49">
        <v>37821</v>
      </c>
      <c r="C110"/>
      <c r="D110" s="50">
        <v>194.1</v>
      </c>
    </row>
    <row r="111" spans="1:5" ht="23.25">
      <c r="A111" s="215">
        <v>241628</v>
      </c>
      <c r="B111" s="49">
        <v>37822</v>
      </c>
      <c r="C111"/>
      <c r="D111" s="50">
        <v>196.23</v>
      </c>
      <c r="E111" s="51">
        <v>196.05</v>
      </c>
    </row>
    <row r="112" spans="1:5" ht="23.25">
      <c r="A112" s="215">
        <v>241629</v>
      </c>
      <c r="B112" s="49">
        <v>37823</v>
      </c>
      <c r="C112"/>
      <c r="D112" s="50">
        <v>197.66</v>
      </c>
      <c r="E112" s="51">
        <v>197.23</v>
      </c>
    </row>
    <row r="113" spans="1:5" ht="23.25">
      <c r="A113" s="215">
        <v>241630</v>
      </c>
      <c r="B113" s="49">
        <v>37824</v>
      </c>
      <c r="C113"/>
      <c r="D113" s="50">
        <v>198.48999999999998</v>
      </c>
      <c r="E113" s="51">
        <v>198.42</v>
      </c>
    </row>
    <row r="114" spans="1:4" ht="23.25">
      <c r="A114" s="215">
        <v>241631</v>
      </c>
      <c r="B114" s="49">
        <v>37825</v>
      </c>
      <c r="C114"/>
      <c r="D114" s="50">
        <v>198.48</v>
      </c>
    </row>
    <row r="115" spans="1:5" ht="23.25">
      <c r="A115" s="215">
        <v>241632</v>
      </c>
      <c r="B115" s="49">
        <v>37826</v>
      </c>
      <c r="C115"/>
      <c r="D115" s="50">
        <v>196.56</v>
      </c>
      <c r="E115" s="57"/>
    </row>
    <row r="116" spans="1:4" ht="23.25">
      <c r="A116" s="215">
        <v>241633</v>
      </c>
      <c r="B116" s="49">
        <v>37827</v>
      </c>
      <c r="C116"/>
      <c r="D116" s="50">
        <v>197.61999999999998</v>
      </c>
    </row>
    <row r="117" spans="1:4" ht="23.25">
      <c r="A117" s="215">
        <v>241634</v>
      </c>
      <c r="B117" s="49">
        <v>37828</v>
      </c>
      <c r="C117"/>
      <c r="D117" s="50">
        <v>197.66</v>
      </c>
    </row>
    <row r="118" spans="1:4" ht="23.25">
      <c r="A118" s="215">
        <v>241635</v>
      </c>
      <c r="B118" s="49">
        <v>37829</v>
      </c>
      <c r="C118"/>
      <c r="D118" s="50">
        <v>197.41</v>
      </c>
    </row>
    <row r="119" spans="1:4" ht="23.25">
      <c r="A119" s="215">
        <v>241636</v>
      </c>
      <c r="B119" s="49">
        <v>37830</v>
      </c>
      <c r="C119"/>
      <c r="D119" s="50">
        <v>197.83999999999997</v>
      </c>
    </row>
    <row r="120" spans="1:5" ht="23.25">
      <c r="A120" s="215">
        <v>241637</v>
      </c>
      <c r="B120" s="49">
        <v>37831</v>
      </c>
      <c r="C120"/>
      <c r="D120" s="50">
        <v>198.31</v>
      </c>
      <c r="E120" s="57"/>
    </row>
    <row r="121" spans="1:4" ht="23.25">
      <c r="A121" s="215">
        <v>241638</v>
      </c>
      <c r="B121" s="49">
        <v>37832</v>
      </c>
      <c r="C121"/>
      <c r="D121" s="50">
        <v>198.23999999999998</v>
      </c>
    </row>
    <row r="122" spans="1:4" ht="23.25">
      <c r="A122" s="215">
        <v>241639</v>
      </c>
      <c r="B122" s="49">
        <v>37833</v>
      </c>
      <c r="C122"/>
      <c r="D122" s="50">
        <v>197.1</v>
      </c>
    </row>
    <row r="123" spans="1:4" ht="23.25">
      <c r="A123" s="215">
        <v>241640</v>
      </c>
      <c r="B123" s="49">
        <v>37834</v>
      </c>
      <c r="C123"/>
      <c r="D123" s="50">
        <v>196.32</v>
      </c>
    </row>
    <row r="124" spans="1:4" ht="23.25">
      <c r="A124" s="215">
        <v>241641</v>
      </c>
      <c r="B124" s="49">
        <v>37835</v>
      </c>
      <c r="C124"/>
      <c r="D124" s="50">
        <v>195.48</v>
      </c>
    </row>
    <row r="125" spans="1:5" ht="23.25">
      <c r="A125" s="215">
        <v>241642</v>
      </c>
      <c r="B125" s="49">
        <v>37836</v>
      </c>
      <c r="C125"/>
      <c r="D125" s="50">
        <v>194.92999999999998</v>
      </c>
      <c r="E125" s="51">
        <v>194.615</v>
      </c>
    </row>
    <row r="126" spans="1:4" ht="23.25">
      <c r="A126" s="215">
        <v>241643</v>
      </c>
      <c r="B126" s="49">
        <v>37837</v>
      </c>
      <c r="C126"/>
      <c r="D126" s="50">
        <v>195.63</v>
      </c>
    </row>
    <row r="127" spans="1:4" ht="23.25">
      <c r="A127" s="215">
        <v>241644</v>
      </c>
      <c r="B127" s="49">
        <v>37838</v>
      </c>
      <c r="C127"/>
      <c r="D127" s="50">
        <v>195.56</v>
      </c>
    </row>
    <row r="128" spans="1:4" ht="23.25">
      <c r="A128" s="215">
        <v>241645</v>
      </c>
      <c r="B128" s="49">
        <v>37839</v>
      </c>
      <c r="C128"/>
      <c r="D128" s="50">
        <v>194.45999999999998</v>
      </c>
    </row>
    <row r="129" spans="1:4" ht="23.25">
      <c r="A129" s="215">
        <v>241646</v>
      </c>
      <c r="B129" s="49">
        <v>37840</v>
      </c>
      <c r="C129"/>
      <c r="D129" s="50">
        <v>194.19</v>
      </c>
    </row>
    <row r="130" spans="1:4" ht="23.25">
      <c r="A130" s="215">
        <v>241647</v>
      </c>
      <c r="B130" s="49">
        <v>37841</v>
      </c>
      <c r="C130"/>
      <c r="D130" s="50">
        <v>194.01999999999998</v>
      </c>
    </row>
    <row r="131" spans="1:4" ht="23.25">
      <c r="A131" s="215">
        <v>241648</v>
      </c>
      <c r="B131" s="49">
        <v>37842</v>
      </c>
      <c r="C131"/>
      <c r="D131" s="50">
        <v>194.32</v>
      </c>
    </row>
    <row r="132" spans="1:4" ht="23.25">
      <c r="A132" s="215">
        <v>241649</v>
      </c>
      <c r="B132" s="49">
        <v>37843</v>
      </c>
      <c r="C132"/>
      <c r="D132" s="50">
        <v>194.48999999999998</v>
      </c>
    </row>
    <row r="133" spans="1:4" ht="23.25">
      <c r="A133" s="215">
        <v>241650</v>
      </c>
      <c r="B133" s="49">
        <v>37844</v>
      </c>
      <c r="C133"/>
      <c r="D133" s="50">
        <v>194.45</v>
      </c>
    </row>
    <row r="134" spans="1:5" ht="23.25">
      <c r="A134" s="215">
        <v>241651</v>
      </c>
      <c r="B134" s="49">
        <v>37845</v>
      </c>
      <c r="C134"/>
      <c r="D134" s="50">
        <v>194.36999999999998</v>
      </c>
      <c r="E134" s="57"/>
    </row>
    <row r="135" spans="1:5" ht="23.25">
      <c r="A135" s="215">
        <v>241652</v>
      </c>
      <c r="B135" s="49">
        <v>37846</v>
      </c>
      <c r="C135"/>
      <c r="D135" s="50">
        <v>193.95</v>
      </c>
      <c r="E135" s="57"/>
    </row>
    <row r="136" spans="1:5" ht="23.25">
      <c r="A136" s="215">
        <v>241653</v>
      </c>
      <c r="B136" s="49">
        <v>37847</v>
      </c>
      <c r="C136"/>
      <c r="D136" s="50">
        <v>193.91</v>
      </c>
      <c r="E136" s="51">
        <v>193.755</v>
      </c>
    </row>
    <row r="137" spans="1:4" ht="23.25">
      <c r="A137" s="215">
        <v>241654</v>
      </c>
      <c r="B137" s="49">
        <v>37848</v>
      </c>
      <c r="C137"/>
      <c r="D137" s="50">
        <v>193.91</v>
      </c>
    </row>
    <row r="138" spans="1:4" ht="23.25">
      <c r="A138" s="215">
        <v>241655</v>
      </c>
      <c r="B138" s="49">
        <v>37849</v>
      </c>
      <c r="C138"/>
      <c r="D138" s="50">
        <v>193.81</v>
      </c>
    </row>
    <row r="139" spans="1:4" ht="23.25">
      <c r="A139" s="215">
        <v>241656</v>
      </c>
      <c r="B139" s="49">
        <v>37850</v>
      </c>
      <c r="C139"/>
      <c r="D139" s="50">
        <v>200.07999999999998</v>
      </c>
    </row>
    <row r="140" spans="1:5" ht="23.25">
      <c r="A140" s="215">
        <v>241657</v>
      </c>
      <c r="B140" s="49">
        <v>37851</v>
      </c>
      <c r="C140"/>
      <c r="D140" s="50">
        <v>200.61999999999998</v>
      </c>
      <c r="E140" s="51">
        <v>200.61</v>
      </c>
    </row>
    <row r="141" spans="1:4" ht="23.25">
      <c r="A141" s="215">
        <v>241658</v>
      </c>
      <c r="B141" s="49">
        <v>37852</v>
      </c>
      <c r="C141"/>
      <c r="D141" s="50">
        <v>200.51</v>
      </c>
    </row>
    <row r="142" spans="1:4" ht="23.25">
      <c r="A142" s="215">
        <v>241659</v>
      </c>
      <c r="B142" s="49">
        <v>37853</v>
      </c>
      <c r="C142"/>
      <c r="D142" s="50">
        <v>199.25</v>
      </c>
    </row>
    <row r="143" spans="1:4" ht="23.25">
      <c r="A143" s="215">
        <v>241660</v>
      </c>
      <c r="B143" s="49">
        <v>37854</v>
      </c>
      <c r="C143"/>
      <c r="D143" s="50">
        <v>196.76</v>
      </c>
    </row>
    <row r="144" spans="1:4" ht="23.25">
      <c r="A144" s="215">
        <v>241661</v>
      </c>
      <c r="B144" s="49">
        <v>37855</v>
      </c>
      <c r="C144"/>
      <c r="D144" s="50">
        <v>195.98999999999998</v>
      </c>
    </row>
    <row r="145" spans="1:4" ht="23.25">
      <c r="A145" s="215">
        <v>241662</v>
      </c>
      <c r="B145" s="49">
        <v>37856</v>
      </c>
      <c r="C145"/>
      <c r="D145" s="50">
        <v>195.94</v>
      </c>
    </row>
    <row r="146" spans="1:4" ht="23.25">
      <c r="A146" s="215">
        <v>241663</v>
      </c>
      <c r="B146" s="49">
        <v>37857</v>
      </c>
      <c r="C146"/>
      <c r="D146" s="50">
        <v>195.98</v>
      </c>
    </row>
    <row r="147" spans="1:4" ht="23.25">
      <c r="A147" s="215">
        <v>241664</v>
      </c>
      <c r="B147" s="49">
        <v>37858</v>
      </c>
      <c r="C147"/>
      <c r="D147" s="50">
        <v>195.79999999999998</v>
      </c>
    </row>
    <row r="148" spans="1:4" ht="23.25">
      <c r="A148" s="215">
        <v>241665</v>
      </c>
      <c r="B148" s="49">
        <v>37859</v>
      </c>
      <c r="C148"/>
      <c r="D148" s="50">
        <v>195.79999999999998</v>
      </c>
    </row>
    <row r="149" spans="1:4" ht="23.25">
      <c r="A149" s="215">
        <v>241666</v>
      </c>
      <c r="B149" s="49">
        <v>37860</v>
      </c>
      <c r="C149"/>
      <c r="D149" s="50">
        <v>195.60999999999999</v>
      </c>
    </row>
    <row r="150" spans="1:4" ht="23.25">
      <c r="A150" s="215">
        <v>241667</v>
      </c>
      <c r="B150" s="49">
        <v>37861</v>
      </c>
      <c r="C150"/>
      <c r="D150" s="50">
        <v>195.72</v>
      </c>
    </row>
    <row r="151" spans="1:4" ht="23.25">
      <c r="A151" s="215">
        <v>241668</v>
      </c>
      <c r="B151" s="49">
        <v>37862</v>
      </c>
      <c r="C151"/>
      <c r="D151" s="50">
        <v>195.32</v>
      </c>
    </row>
    <row r="152" spans="1:4" ht="23.25">
      <c r="A152" s="215">
        <v>241669</v>
      </c>
      <c r="B152" s="49">
        <v>37863</v>
      </c>
      <c r="C152"/>
      <c r="D152" s="50">
        <v>194.89</v>
      </c>
    </row>
    <row r="153" spans="1:4" ht="23.25">
      <c r="A153" s="215">
        <v>241670</v>
      </c>
      <c r="B153" s="49">
        <v>37864</v>
      </c>
      <c r="C153"/>
      <c r="D153" s="50">
        <v>194.73999999999998</v>
      </c>
    </row>
    <row r="154" spans="1:4" ht="23.25">
      <c r="A154" s="215">
        <v>241671</v>
      </c>
      <c r="B154" s="49">
        <v>37865</v>
      </c>
      <c r="C154"/>
      <c r="D154" s="50">
        <v>194.60999999999999</v>
      </c>
    </row>
    <row r="155" spans="1:4" ht="23.25">
      <c r="A155" s="215">
        <v>241672</v>
      </c>
      <c r="B155" s="49">
        <v>37866</v>
      </c>
      <c r="C155"/>
      <c r="D155" s="50">
        <v>194.48</v>
      </c>
    </row>
    <row r="156" spans="1:4" ht="23.25">
      <c r="A156" s="215">
        <v>241673</v>
      </c>
      <c r="B156" s="49">
        <v>37867</v>
      </c>
      <c r="C156"/>
      <c r="D156" s="50">
        <v>196.39999999999998</v>
      </c>
    </row>
    <row r="157" spans="1:4" ht="23.25">
      <c r="A157" s="215">
        <v>241674</v>
      </c>
      <c r="B157" s="49">
        <v>37868</v>
      </c>
      <c r="C157"/>
      <c r="D157" s="50">
        <v>197.14999999999998</v>
      </c>
    </row>
    <row r="158" spans="1:4" ht="23.25">
      <c r="A158" s="215">
        <v>241675</v>
      </c>
      <c r="B158" s="49">
        <v>37869</v>
      </c>
      <c r="C158"/>
      <c r="D158" s="50">
        <v>197.42999999999998</v>
      </c>
    </row>
    <row r="159" spans="1:4" ht="23.25">
      <c r="A159" s="215">
        <v>241676</v>
      </c>
      <c r="B159" s="49">
        <v>37870</v>
      </c>
      <c r="C159"/>
      <c r="D159" s="50">
        <v>195.67999999999998</v>
      </c>
    </row>
    <row r="160" spans="1:4" ht="23.25">
      <c r="A160" s="215">
        <v>241677</v>
      </c>
      <c r="B160" s="49">
        <v>37871</v>
      </c>
      <c r="C160"/>
      <c r="D160" s="50">
        <v>195.04</v>
      </c>
    </row>
    <row r="161" spans="1:4" ht="23.25">
      <c r="A161" s="215">
        <v>241678</v>
      </c>
      <c r="B161" s="49">
        <v>37872</v>
      </c>
      <c r="C161"/>
      <c r="D161" s="50">
        <v>194.66</v>
      </c>
    </row>
    <row r="162" spans="1:4" ht="23.25">
      <c r="A162" s="215">
        <v>241679</v>
      </c>
      <c r="B162" s="49">
        <v>37873</v>
      </c>
      <c r="C162"/>
      <c r="D162" s="50">
        <v>195.19</v>
      </c>
    </row>
    <row r="163" spans="1:4" ht="23.25">
      <c r="A163" s="215">
        <v>241680</v>
      </c>
      <c r="B163" s="49">
        <v>37874</v>
      </c>
      <c r="C163"/>
      <c r="D163" s="50">
        <v>195.14</v>
      </c>
    </row>
    <row r="164" spans="1:5" ht="23.25">
      <c r="A164" s="215">
        <v>241681</v>
      </c>
      <c r="B164" s="49">
        <v>37875</v>
      </c>
      <c r="C164"/>
      <c r="D164" s="50">
        <v>195.14</v>
      </c>
      <c r="E164" s="51">
        <v>194.75</v>
      </c>
    </row>
    <row r="165" spans="1:4" ht="23.25">
      <c r="A165" s="215">
        <v>241682</v>
      </c>
      <c r="B165" s="49">
        <v>37876</v>
      </c>
      <c r="C165"/>
      <c r="D165" s="50">
        <v>194.54999999999998</v>
      </c>
    </row>
    <row r="166" spans="1:4" ht="23.25">
      <c r="A166" s="215">
        <v>241683</v>
      </c>
      <c r="B166" s="49">
        <v>37877</v>
      </c>
      <c r="C166"/>
      <c r="D166" s="50">
        <v>195.53</v>
      </c>
    </row>
    <row r="167" spans="1:4" ht="23.25">
      <c r="A167" s="215">
        <v>241684</v>
      </c>
      <c r="B167" s="49">
        <v>37878</v>
      </c>
      <c r="C167"/>
      <c r="D167" s="50">
        <v>194.85999999999999</v>
      </c>
    </row>
    <row r="168" spans="1:4" ht="23.25">
      <c r="A168" s="215">
        <v>241685</v>
      </c>
      <c r="B168" s="49">
        <v>37879</v>
      </c>
      <c r="C168"/>
      <c r="D168" s="50">
        <v>194.42</v>
      </c>
    </row>
    <row r="169" spans="1:4" ht="23.25">
      <c r="A169" s="215">
        <v>241686</v>
      </c>
      <c r="B169" s="49">
        <v>37880</v>
      </c>
      <c r="C169"/>
      <c r="D169" s="50">
        <v>194.22</v>
      </c>
    </row>
    <row r="170" spans="1:4" ht="23.25">
      <c r="A170" s="215">
        <v>241687</v>
      </c>
      <c r="B170" s="49">
        <v>37881</v>
      </c>
      <c r="C170"/>
      <c r="D170" s="50">
        <v>194.07</v>
      </c>
    </row>
    <row r="171" spans="1:4" ht="23.25">
      <c r="A171" s="215">
        <v>241688</v>
      </c>
      <c r="B171" s="49">
        <v>37882</v>
      </c>
      <c r="C171"/>
      <c r="D171" s="50">
        <v>198.01999999999998</v>
      </c>
    </row>
    <row r="172" spans="1:5" ht="23.25">
      <c r="A172" s="215">
        <v>241689</v>
      </c>
      <c r="B172" s="49">
        <v>37883</v>
      </c>
      <c r="C172"/>
      <c r="D172" s="50">
        <v>197.69</v>
      </c>
      <c r="E172" s="57"/>
    </row>
    <row r="173" spans="1:5" ht="23.25">
      <c r="A173" s="215">
        <v>241690</v>
      </c>
      <c r="B173" s="49">
        <v>37884</v>
      </c>
      <c r="C173"/>
      <c r="D173" s="50">
        <v>195.56</v>
      </c>
      <c r="E173" s="51">
        <v>195.05</v>
      </c>
    </row>
    <row r="174" spans="1:4" ht="23.25">
      <c r="A174" s="215">
        <v>241691</v>
      </c>
      <c r="B174" s="49">
        <v>37885</v>
      </c>
      <c r="C174"/>
      <c r="D174" s="50">
        <v>194.75</v>
      </c>
    </row>
    <row r="175" spans="1:4" ht="23.25">
      <c r="A175" s="215">
        <v>241692</v>
      </c>
      <c r="B175" s="49">
        <v>37886</v>
      </c>
      <c r="C175"/>
      <c r="D175" s="50">
        <v>194.42</v>
      </c>
    </row>
    <row r="176" spans="1:5" ht="23.25">
      <c r="A176" s="215">
        <v>241693</v>
      </c>
      <c r="B176" s="49">
        <v>37887</v>
      </c>
      <c r="C176"/>
      <c r="D176" s="50">
        <v>194.23999999999998</v>
      </c>
      <c r="E176" s="59"/>
    </row>
    <row r="177" spans="1:5" ht="23.25">
      <c r="A177" s="215">
        <v>241694</v>
      </c>
      <c r="B177" s="49">
        <v>37888</v>
      </c>
      <c r="C177"/>
      <c r="D177" s="50">
        <v>194.10999999999999</v>
      </c>
      <c r="E177" s="51">
        <v>194.03</v>
      </c>
    </row>
    <row r="178" spans="1:4" ht="23.25">
      <c r="A178" s="215">
        <v>241695</v>
      </c>
      <c r="B178" s="49">
        <v>37889</v>
      </c>
      <c r="C178"/>
      <c r="D178" s="50">
        <v>194</v>
      </c>
    </row>
    <row r="179" spans="1:4" ht="23.25">
      <c r="A179" s="215">
        <v>241696</v>
      </c>
      <c r="B179" s="49">
        <v>37890</v>
      </c>
      <c r="C179"/>
      <c r="D179" s="50">
        <v>193.82</v>
      </c>
    </row>
    <row r="180" spans="1:4" ht="23.25">
      <c r="A180" s="215">
        <v>241697</v>
      </c>
      <c r="B180" s="49">
        <v>37891</v>
      </c>
      <c r="C180"/>
      <c r="D180" s="50">
        <v>193.75</v>
      </c>
    </row>
    <row r="181" spans="1:4" ht="23.25">
      <c r="A181" s="215">
        <v>241698</v>
      </c>
      <c r="B181" s="49">
        <v>37892</v>
      </c>
      <c r="C181"/>
      <c r="D181" s="50">
        <v>193.69</v>
      </c>
    </row>
    <row r="182" spans="1:4" ht="23.25">
      <c r="A182" s="215">
        <v>241699</v>
      </c>
      <c r="B182" s="49">
        <v>37893</v>
      </c>
      <c r="C182"/>
      <c r="D182" s="50">
        <v>193.78</v>
      </c>
    </row>
    <row r="183" spans="1:5" ht="23.25">
      <c r="A183" s="215">
        <v>241700</v>
      </c>
      <c r="B183" s="49">
        <v>37894</v>
      </c>
      <c r="C183"/>
      <c r="D183" s="50">
        <v>193.89999999999998</v>
      </c>
      <c r="E183" s="57"/>
    </row>
    <row r="184" spans="1:4" ht="23.25">
      <c r="A184" s="215">
        <v>241701</v>
      </c>
      <c r="B184" s="49">
        <v>37895</v>
      </c>
      <c r="C184"/>
      <c r="D184" s="50">
        <v>194.28</v>
      </c>
    </row>
    <row r="185" spans="1:5" ht="23.25">
      <c r="A185" s="215">
        <v>241702</v>
      </c>
      <c r="B185" s="49">
        <v>37896</v>
      </c>
      <c r="C185"/>
      <c r="D185" s="50">
        <v>194.41</v>
      </c>
      <c r="E185" s="51">
        <v>194.17</v>
      </c>
    </row>
    <row r="186" spans="1:4" ht="23.25">
      <c r="A186" s="215">
        <v>241703</v>
      </c>
      <c r="B186" s="49">
        <v>37897</v>
      </c>
      <c r="C186"/>
      <c r="D186" s="50">
        <v>194</v>
      </c>
    </row>
    <row r="187" spans="1:4" ht="23.25">
      <c r="A187" s="215">
        <v>241704</v>
      </c>
      <c r="B187" s="49">
        <v>37898</v>
      </c>
      <c r="C187"/>
      <c r="D187" s="50">
        <v>193.75</v>
      </c>
    </row>
    <row r="188" spans="1:4" ht="23.25">
      <c r="A188" s="215">
        <v>241705</v>
      </c>
      <c r="B188" s="49">
        <v>37899</v>
      </c>
      <c r="C188"/>
      <c r="D188" s="50">
        <v>193.63</v>
      </c>
    </row>
    <row r="189" spans="1:4" ht="23.25">
      <c r="A189" s="215">
        <v>241706</v>
      </c>
      <c r="B189" s="49">
        <v>37900</v>
      </c>
      <c r="C189"/>
      <c r="D189" s="50">
        <v>193.5</v>
      </c>
    </row>
    <row r="190" spans="1:4" ht="23.25">
      <c r="A190" s="215">
        <v>241707</v>
      </c>
      <c r="B190" s="49">
        <v>37901</v>
      </c>
      <c r="C190"/>
      <c r="D190" s="50">
        <v>193.45</v>
      </c>
    </row>
    <row r="191" spans="1:4" ht="23.25">
      <c r="A191" s="215">
        <v>241708</v>
      </c>
      <c r="B191" s="49">
        <v>37902</v>
      </c>
      <c r="C191"/>
      <c r="D191" s="50">
        <v>193.39999999999998</v>
      </c>
    </row>
    <row r="192" spans="1:4" ht="23.25">
      <c r="A192" s="215">
        <v>241709</v>
      </c>
      <c r="B192" s="49">
        <v>37903</v>
      </c>
      <c r="C192"/>
      <c r="D192" s="50">
        <v>193.32999999999998</v>
      </c>
    </row>
    <row r="193" spans="1:7" ht="23.25">
      <c r="A193" s="215">
        <v>241710</v>
      </c>
      <c r="B193" s="49">
        <v>37904</v>
      </c>
      <c r="C193"/>
      <c r="D193" s="50">
        <v>193.25</v>
      </c>
      <c r="G193" s="51"/>
    </row>
    <row r="194" spans="1:4" ht="23.25">
      <c r="A194" s="215">
        <v>241711</v>
      </c>
      <c r="B194" s="49">
        <v>37905</v>
      </c>
      <c r="C194"/>
      <c r="D194" s="50">
        <v>193.29</v>
      </c>
    </row>
    <row r="195" spans="1:7" ht="24">
      <c r="A195" s="215">
        <v>241712</v>
      </c>
      <c r="B195" s="49">
        <v>37906</v>
      </c>
      <c r="C195"/>
      <c r="D195" s="50">
        <v>193.31</v>
      </c>
      <c r="E195" s="18"/>
      <c r="G195" s="18">
        <v>192.2</v>
      </c>
    </row>
    <row r="196" spans="1:4" ht="23.25">
      <c r="A196" s="215">
        <v>241713</v>
      </c>
      <c r="B196" s="49">
        <v>37907</v>
      </c>
      <c r="C196"/>
      <c r="D196" s="50">
        <v>193.31</v>
      </c>
    </row>
    <row r="197" spans="1:4" ht="23.25">
      <c r="A197" s="215">
        <v>241714</v>
      </c>
      <c r="B197" s="49">
        <v>37908</v>
      </c>
      <c r="C197"/>
      <c r="D197" s="50">
        <v>193.2</v>
      </c>
    </row>
    <row r="198" spans="1:4" ht="23.25">
      <c r="A198" s="215">
        <v>241715</v>
      </c>
      <c r="B198" s="49">
        <v>37909</v>
      </c>
      <c r="C198"/>
      <c r="D198" s="50">
        <v>193.14999999999998</v>
      </c>
    </row>
    <row r="199" spans="1:5" ht="23.25">
      <c r="A199" s="215">
        <v>241716</v>
      </c>
      <c r="B199" s="49">
        <v>37910</v>
      </c>
      <c r="C199"/>
      <c r="D199" s="50">
        <v>193.07999999999998</v>
      </c>
      <c r="E199" s="51">
        <v>193.03</v>
      </c>
    </row>
    <row r="200" spans="1:4" ht="23.25">
      <c r="A200" s="215">
        <v>241717</v>
      </c>
      <c r="B200" s="49">
        <v>37911</v>
      </c>
      <c r="C200"/>
      <c r="D200" s="50">
        <v>193.03</v>
      </c>
    </row>
    <row r="201" spans="1:4" ht="23.25">
      <c r="A201" s="215">
        <v>241718</v>
      </c>
      <c r="B201" s="49">
        <v>37912</v>
      </c>
      <c r="C201"/>
      <c r="D201" s="50">
        <v>193.01999999999998</v>
      </c>
    </row>
    <row r="202" spans="1:4" ht="23.25">
      <c r="A202" s="215">
        <v>241719</v>
      </c>
      <c r="B202" s="49">
        <v>37913</v>
      </c>
      <c r="C202"/>
      <c r="D202" s="50">
        <v>193</v>
      </c>
    </row>
    <row r="203" spans="1:4" ht="23.25">
      <c r="A203" s="215">
        <v>241720</v>
      </c>
      <c r="B203" s="49">
        <v>37914</v>
      </c>
      <c r="C203"/>
      <c r="D203" s="50">
        <v>192.97</v>
      </c>
    </row>
    <row r="204" spans="1:5" ht="23.25">
      <c r="A204" s="215">
        <v>241721</v>
      </c>
      <c r="B204" s="49">
        <v>37915</v>
      </c>
      <c r="C204"/>
      <c r="D204" s="50">
        <v>192.98</v>
      </c>
      <c r="E204" s="57"/>
    </row>
    <row r="205" spans="1:4" ht="23.25">
      <c r="A205" s="215">
        <v>241722</v>
      </c>
      <c r="B205" s="49">
        <v>37916</v>
      </c>
      <c r="C205"/>
      <c r="D205" s="50">
        <v>193.81</v>
      </c>
    </row>
    <row r="206" spans="1:4" ht="23.25">
      <c r="A206" s="215">
        <v>241723</v>
      </c>
      <c r="B206" s="49">
        <v>37917</v>
      </c>
      <c r="C206"/>
      <c r="D206" s="50">
        <v>193.53</v>
      </c>
    </row>
    <row r="207" spans="1:4" ht="23.25">
      <c r="A207" s="215">
        <v>241724</v>
      </c>
      <c r="B207" s="49">
        <v>37918</v>
      </c>
      <c r="C207"/>
      <c r="D207" s="50">
        <v>193.23</v>
      </c>
    </row>
    <row r="208" spans="1:4" ht="23.25">
      <c r="A208" s="215">
        <v>241725</v>
      </c>
      <c r="B208" s="49">
        <v>37919</v>
      </c>
      <c r="C208"/>
      <c r="D208" s="50">
        <v>193.25</v>
      </c>
    </row>
    <row r="209" spans="1:4" ht="23.25">
      <c r="A209" s="215">
        <v>241726</v>
      </c>
      <c r="B209" s="49">
        <v>37920</v>
      </c>
      <c r="C209"/>
      <c r="D209" s="50">
        <v>193.25</v>
      </c>
    </row>
    <row r="210" spans="1:4" ht="23.25">
      <c r="A210" s="215">
        <v>241727</v>
      </c>
      <c r="B210" s="49">
        <v>37921</v>
      </c>
      <c r="C210"/>
      <c r="D210" s="50">
        <v>193.14999999999998</v>
      </c>
    </row>
    <row r="211" spans="1:4" ht="23.25">
      <c r="A211" s="215">
        <v>241728</v>
      </c>
      <c r="B211" s="49">
        <v>37922</v>
      </c>
      <c r="C211"/>
      <c r="D211" s="50">
        <v>193.07999999999998</v>
      </c>
    </row>
    <row r="212" spans="1:5" ht="23.25">
      <c r="A212" s="215">
        <v>241729</v>
      </c>
      <c r="B212" s="49">
        <v>37923</v>
      </c>
      <c r="C212"/>
      <c r="D212" s="50">
        <v>192.97</v>
      </c>
      <c r="E212" s="51">
        <v>192.95</v>
      </c>
    </row>
    <row r="213" spans="1:4" ht="23.25">
      <c r="A213" s="215">
        <v>241730</v>
      </c>
      <c r="B213" s="49">
        <v>37924</v>
      </c>
      <c r="C213"/>
      <c r="D213" s="50">
        <v>192.97</v>
      </c>
    </row>
    <row r="214" spans="1:4" ht="23.25">
      <c r="A214" s="215">
        <v>241731</v>
      </c>
      <c r="B214" s="49">
        <v>37925</v>
      </c>
      <c r="C214"/>
      <c r="D214" s="50">
        <v>192.94</v>
      </c>
    </row>
    <row r="215" spans="1:4" ht="23.25">
      <c r="A215" s="215">
        <v>241732</v>
      </c>
      <c r="B215" s="49">
        <v>37926</v>
      </c>
      <c r="C215"/>
      <c r="D215" s="50">
        <v>192.89999999999998</v>
      </c>
    </row>
    <row r="216" spans="1:4" ht="23.25">
      <c r="A216" s="215">
        <v>241733</v>
      </c>
      <c r="B216" s="49">
        <v>37927</v>
      </c>
      <c r="C216"/>
      <c r="D216" s="50">
        <v>192.82999999999998</v>
      </c>
    </row>
    <row r="217" spans="1:4" ht="23.25">
      <c r="A217" s="215">
        <v>241734</v>
      </c>
      <c r="B217" s="49">
        <v>37928</v>
      </c>
      <c r="C217"/>
      <c r="D217" s="50">
        <v>192.79999999999998</v>
      </c>
    </row>
    <row r="218" spans="1:4" ht="23.25">
      <c r="A218" s="215">
        <v>241735</v>
      </c>
      <c r="B218" s="49">
        <v>37929</v>
      </c>
      <c r="C218"/>
      <c r="D218" s="50">
        <v>192.76999999999998</v>
      </c>
    </row>
    <row r="219" spans="1:5" ht="23.25">
      <c r="A219" s="215">
        <v>241736</v>
      </c>
      <c r="B219" s="49">
        <v>37930</v>
      </c>
      <c r="C219"/>
      <c r="D219" s="50">
        <v>192.75</v>
      </c>
      <c r="E219" s="51">
        <v>192.74</v>
      </c>
    </row>
    <row r="220" spans="1:4" ht="23.25">
      <c r="A220" s="215">
        <v>241737</v>
      </c>
      <c r="B220" s="49">
        <v>37931</v>
      </c>
      <c r="C220"/>
      <c r="D220" s="50">
        <v>192.73999999999998</v>
      </c>
    </row>
    <row r="221" spans="1:4" ht="23.25">
      <c r="A221" s="215">
        <v>241738</v>
      </c>
      <c r="B221" s="49">
        <v>37932</v>
      </c>
      <c r="C221"/>
      <c r="D221" s="50">
        <v>192.70999999999998</v>
      </c>
    </row>
    <row r="222" spans="1:4" ht="23.25">
      <c r="A222" s="215">
        <v>241739</v>
      </c>
      <c r="B222" s="49">
        <v>37933</v>
      </c>
      <c r="C222"/>
      <c r="D222" s="50">
        <v>192.67999999999998</v>
      </c>
    </row>
    <row r="223" spans="1:4" ht="23.25">
      <c r="A223" s="215">
        <v>241740</v>
      </c>
      <c r="B223" s="49">
        <v>37934</v>
      </c>
      <c r="C223"/>
      <c r="D223" s="50">
        <v>192.67</v>
      </c>
    </row>
    <row r="224" spans="1:4" ht="23.25">
      <c r="A224" s="215">
        <v>241741</v>
      </c>
      <c r="B224" s="49">
        <v>37935</v>
      </c>
      <c r="C224"/>
      <c r="D224" s="50">
        <v>192.66</v>
      </c>
    </row>
    <row r="225" spans="1:4" ht="23.25">
      <c r="A225" s="215">
        <v>241742</v>
      </c>
      <c r="B225" s="49">
        <v>37936</v>
      </c>
      <c r="C225"/>
      <c r="D225" s="50">
        <v>192.67999999999998</v>
      </c>
    </row>
    <row r="226" spans="1:4" ht="23.25">
      <c r="A226" s="215">
        <v>241743</v>
      </c>
      <c r="B226" s="49">
        <v>37937</v>
      </c>
      <c r="C226"/>
      <c r="D226" s="50">
        <v>192.69</v>
      </c>
    </row>
    <row r="227" spans="1:4" ht="23.25">
      <c r="A227" s="215">
        <v>241744</v>
      </c>
      <c r="B227" s="49">
        <v>37938</v>
      </c>
      <c r="C227"/>
      <c r="D227" s="50">
        <v>192.69</v>
      </c>
    </row>
    <row r="228" spans="1:4" ht="23.25">
      <c r="A228" s="215">
        <v>241745</v>
      </c>
      <c r="B228" s="49">
        <v>37939</v>
      </c>
      <c r="C228"/>
      <c r="D228" s="50">
        <v>192.7</v>
      </c>
    </row>
    <row r="229" spans="1:4" ht="23.25">
      <c r="A229" s="215">
        <v>241746</v>
      </c>
      <c r="B229" s="49">
        <v>37940</v>
      </c>
      <c r="C229"/>
      <c r="D229" s="50">
        <v>192.70999999999998</v>
      </c>
    </row>
    <row r="230" spans="1:5" ht="23.25">
      <c r="A230" s="215">
        <v>241747</v>
      </c>
      <c r="B230" s="49">
        <v>37941</v>
      </c>
      <c r="C230"/>
      <c r="D230" s="50">
        <v>192.67999999999998</v>
      </c>
      <c r="E230" s="59"/>
    </row>
    <row r="231" spans="1:4" ht="23.25">
      <c r="A231" s="215">
        <v>241748</v>
      </c>
      <c r="B231" s="49">
        <v>37942</v>
      </c>
      <c r="C231"/>
      <c r="D231" s="50">
        <v>192.64999999999998</v>
      </c>
    </row>
    <row r="232" spans="1:4" ht="23.25">
      <c r="A232" s="215">
        <v>241749</v>
      </c>
      <c r="B232" s="49">
        <v>37943</v>
      </c>
      <c r="C232"/>
      <c r="D232" s="50">
        <v>192.64</v>
      </c>
    </row>
    <row r="233" spans="1:5" ht="23.25">
      <c r="A233" s="215">
        <v>241750</v>
      </c>
      <c r="B233" s="49">
        <v>37944</v>
      </c>
      <c r="C233"/>
      <c r="D233" s="50">
        <v>192.60999999999999</v>
      </c>
      <c r="E233" s="51">
        <v>192.6</v>
      </c>
    </row>
    <row r="234" spans="1:4" ht="23.25">
      <c r="A234" s="215">
        <v>241751</v>
      </c>
      <c r="B234" s="49">
        <v>37945</v>
      </c>
      <c r="C234"/>
      <c r="D234" s="50">
        <v>192.57999999999998</v>
      </c>
    </row>
    <row r="235" spans="1:4" ht="23.25">
      <c r="A235" s="215">
        <v>241752</v>
      </c>
      <c r="B235" s="49">
        <v>37946</v>
      </c>
      <c r="C235"/>
      <c r="D235" s="50">
        <v>192.56</v>
      </c>
    </row>
    <row r="236" spans="1:4" ht="23.25">
      <c r="A236" s="215">
        <v>241753</v>
      </c>
      <c r="B236" s="49">
        <v>37947</v>
      </c>
      <c r="C236"/>
      <c r="D236" s="50">
        <v>192.54</v>
      </c>
    </row>
    <row r="237" spans="1:4" ht="23.25">
      <c r="A237" s="215">
        <v>241754</v>
      </c>
      <c r="B237" s="49">
        <v>37948</v>
      </c>
      <c r="C237"/>
      <c r="D237" s="50">
        <v>192.51</v>
      </c>
    </row>
    <row r="238" spans="1:4" ht="23.25">
      <c r="A238" s="215">
        <v>241755</v>
      </c>
      <c r="B238" s="49">
        <v>37949</v>
      </c>
      <c r="C238"/>
      <c r="D238" s="50">
        <v>192.48</v>
      </c>
    </row>
    <row r="239" spans="1:4" ht="23.25">
      <c r="A239" s="215">
        <v>241756</v>
      </c>
      <c r="B239" s="49">
        <v>37950</v>
      </c>
      <c r="C239"/>
      <c r="D239" s="50">
        <v>192.48</v>
      </c>
    </row>
    <row r="240" spans="1:5" ht="23.25">
      <c r="A240" s="215">
        <v>241757</v>
      </c>
      <c r="B240" s="49">
        <v>37951</v>
      </c>
      <c r="C240"/>
      <c r="D240" s="50">
        <v>192.48</v>
      </c>
      <c r="E240" s="51">
        <v>192.48</v>
      </c>
    </row>
    <row r="241" spans="1:4" ht="23.25">
      <c r="A241" s="215">
        <v>241758</v>
      </c>
      <c r="B241" s="49">
        <v>37952</v>
      </c>
      <c r="C241"/>
      <c r="D241" s="50">
        <v>192.48</v>
      </c>
    </row>
    <row r="242" spans="1:4" ht="23.25">
      <c r="A242" s="215">
        <v>241759</v>
      </c>
      <c r="B242" s="49">
        <v>37953</v>
      </c>
      <c r="C242"/>
      <c r="D242" s="50">
        <v>192.45999999999998</v>
      </c>
    </row>
    <row r="243" spans="1:4" ht="23.25">
      <c r="A243" s="215">
        <v>241760</v>
      </c>
      <c r="B243" s="49">
        <v>37954</v>
      </c>
      <c r="C243"/>
      <c r="D243" s="50">
        <v>192.44</v>
      </c>
    </row>
    <row r="244" spans="1:4" ht="23.25">
      <c r="A244" s="215">
        <v>241761</v>
      </c>
      <c r="B244" s="49">
        <v>37955</v>
      </c>
      <c r="C244"/>
      <c r="D244" s="50">
        <v>192.42999999999998</v>
      </c>
    </row>
    <row r="245" spans="1:4" ht="23.25">
      <c r="A245" s="215">
        <v>241762</v>
      </c>
      <c r="B245" s="49">
        <v>37956</v>
      </c>
      <c r="C245"/>
      <c r="D245" s="50">
        <v>192.42</v>
      </c>
    </row>
    <row r="246" spans="1:4" ht="23.25">
      <c r="A246" s="215">
        <v>241763</v>
      </c>
      <c r="B246" s="49">
        <v>37957</v>
      </c>
      <c r="C246"/>
      <c r="D246" s="50">
        <v>192.42</v>
      </c>
    </row>
    <row r="247" spans="1:4" ht="23.25">
      <c r="A247" s="215">
        <v>241764</v>
      </c>
      <c r="B247" s="49">
        <v>37958</v>
      </c>
      <c r="C247"/>
      <c r="D247" s="50">
        <v>192.41</v>
      </c>
    </row>
    <row r="248" spans="1:4" ht="23.25">
      <c r="A248" s="215">
        <v>241765</v>
      </c>
      <c r="B248" s="49">
        <v>37959</v>
      </c>
      <c r="C248"/>
      <c r="D248" s="50">
        <v>192.41</v>
      </c>
    </row>
    <row r="249" spans="1:4" ht="23.25">
      <c r="A249" s="215">
        <v>241766</v>
      </c>
      <c r="B249" s="49">
        <v>37960</v>
      </c>
      <c r="C249"/>
      <c r="D249" s="50">
        <v>192.39999999999998</v>
      </c>
    </row>
    <row r="250" spans="1:5" ht="23.25">
      <c r="A250" s="215">
        <v>241767</v>
      </c>
      <c r="B250" s="49">
        <v>37961</v>
      </c>
      <c r="C250"/>
      <c r="D250" s="50">
        <v>192.38</v>
      </c>
      <c r="E250" s="51">
        <v>192.38</v>
      </c>
    </row>
    <row r="251" spans="1:4" ht="23.25">
      <c r="A251" s="215">
        <v>241768</v>
      </c>
      <c r="B251" s="49">
        <v>37962</v>
      </c>
      <c r="C251"/>
      <c r="D251" s="50">
        <v>192.38</v>
      </c>
    </row>
    <row r="252" spans="1:4" ht="23.25">
      <c r="A252" s="215">
        <v>241769</v>
      </c>
      <c r="B252" s="49">
        <v>37963</v>
      </c>
      <c r="C252"/>
      <c r="D252" s="50">
        <v>192.36999999999998</v>
      </c>
    </row>
    <row r="253" spans="1:4" ht="23.25">
      <c r="A253" s="215">
        <v>241770</v>
      </c>
      <c r="B253" s="49">
        <v>37964</v>
      </c>
      <c r="C253"/>
      <c r="D253" s="50">
        <v>192.39</v>
      </c>
    </row>
    <row r="254" spans="1:4" ht="23.25">
      <c r="A254" s="215">
        <v>241771</v>
      </c>
      <c r="B254" s="49">
        <v>37965</v>
      </c>
      <c r="C254"/>
      <c r="D254" s="50">
        <v>192.39</v>
      </c>
    </row>
    <row r="255" spans="1:4" ht="23.25">
      <c r="A255" s="215">
        <v>241772</v>
      </c>
      <c r="B255" s="49">
        <v>37966</v>
      </c>
      <c r="C255"/>
      <c r="D255" s="50">
        <v>192.39</v>
      </c>
    </row>
    <row r="256" spans="1:4" ht="23.25">
      <c r="A256" s="215">
        <v>241773</v>
      </c>
      <c r="B256" s="49">
        <v>37967</v>
      </c>
      <c r="C256"/>
      <c r="D256" s="50">
        <v>192.38</v>
      </c>
    </row>
    <row r="257" spans="1:4" ht="23.25">
      <c r="A257" s="215">
        <v>241774</v>
      </c>
      <c r="B257" s="49">
        <v>37968</v>
      </c>
      <c r="C257"/>
      <c r="D257" s="50">
        <v>192.39999999999998</v>
      </c>
    </row>
    <row r="258" spans="1:4" ht="23.25">
      <c r="A258" s="215">
        <v>241775</v>
      </c>
      <c r="B258" s="49">
        <v>37969</v>
      </c>
      <c r="C258"/>
      <c r="D258" s="50">
        <v>192.41</v>
      </c>
    </row>
    <row r="259" spans="1:4" ht="23.25">
      <c r="A259" s="215">
        <v>241776</v>
      </c>
      <c r="B259" s="49">
        <v>37970</v>
      </c>
      <c r="C259"/>
      <c r="D259" s="50">
        <v>192.39999999999998</v>
      </c>
    </row>
    <row r="260" spans="1:4" ht="23.25">
      <c r="A260" s="215">
        <v>241777</v>
      </c>
      <c r="B260" s="49">
        <v>37971</v>
      </c>
      <c r="C260"/>
      <c r="D260" s="50">
        <v>192.38</v>
      </c>
    </row>
    <row r="261" spans="1:5" ht="23.25">
      <c r="A261" s="215">
        <v>241778</v>
      </c>
      <c r="B261" s="49">
        <v>37972</v>
      </c>
      <c r="C261"/>
      <c r="D261" s="50">
        <v>192.33999999999997</v>
      </c>
      <c r="E261" s="51">
        <v>192.33</v>
      </c>
    </row>
    <row r="262" spans="1:4" ht="23.25">
      <c r="A262" s="215">
        <v>241779</v>
      </c>
      <c r="B262" s="49">
        <v>37973</v>
      </c>
      <c r="C262"/>
      <c r="D262" s="50">
        <v>192.32999999999998</v>
      </c>
    </row>
    <row r="263" spans="1:4" ht="23.25">
      <c r="A263" s="215">
        <v>241780</v>
      </c>
      <c r="B263" s="49">
        <v>37974</v>
      </c>
      <c r="C263"/>
      <c r="D263" s="50">
        <v>192.32</v>
      </c>
    </row>
    <row r="264" spans="1:4" ht="23.25">
      <c r="A264" s="215">
        <v>241781</v>
      </c>
      <c r="B264" s="49">
        <v>37975</v>
      </c>
      <c r="C264"/>
      <c r="D264" s="50">
        <v>192.32</v>
      </c>
    </row>
    <row r="265" spans="1:4" ht="23.25">
      <c r="A265" s="215">
        <v>241782</v>
      </c>
      <c r="B265" s="49">
        <v>37976</v>
      </c>
      <c r="C265"/>
      <c r="D265" s="50">
        <v>192.31</v>
      </c>
    </row>
    <row r="266" spans="1:4" ht="23.25">
      <c r="A266" s="215">
        <v>241783</v>
      </c>
      <c r="B266" s="49">
        <v>37977</v>
      </c>
      <c r="C266"/>
      <c r="D266" s="50">
        <v>192.31</v>
      </c>
    </row>
    <row r="267" spans="1:4" ht="23.25">
      <c r="A267" s="215">
        <v>241784</v>
      </c>
      <c r="B267" s="49">
        <v>37978</v>
      </c>
      <c r="C267"/>
      <c r="D267" s="50">
        <v>192.31</v>
      </c>
    </row>
    <row r="268" spans="1:5" ht="23.25">
      <c r="A268" s="215">
        <v>241785</v>
      </c>
      <c r="B268" s="49">
        <v>37979</v>
      </c>
      <c r="C268"/>
      <c r="D268" s="50">
        <v>192.29</v>
      </c>
      <c r="E268" s="51">
        <v>192.27</v>
      </c>
    </row>
    <row r="269" spans="1:4" ht="23.25">
      <c r="A269" s="215">
        <v>241786</v>
      </c>
      <c r="B269" s="49">
        <v>37980</v>
      </c>
      <c r="C269"/>
      <c r="D269" s="50">
        <v>192.26</v>
      </c>
    </row>
    <row r="270" spans="1:4" ht="23.25">
      <c r="A270" s="215">
        <v>241787</v>
      </c>
      <c r="B270" s="49">
        <v>37981</v>
      </c>
      <c r="C270"/>
      <c r="D270" s="50">
        <v>192.26</v>
      </c>
    </row>
    <row r="271" spans="1:4" ht="23.25">
      <c r="A271" s="215">
        <v>241788</v>
      </c>
      <c r="B271" s="49">
        <v>37982</v>
      </c>
      <c r="C271"/>
      <c r="D271" s="50">
        <v>192.26999999999998</v>
      </c>
    </row>
    <row r="272" spans="1:4" ht="23.25">
      <c r="A272" s="215">
        <v>241789</v>
      </c>
      <c r="B272" s="49">
        <v>37983</v>
      </c>
      <c r="C272"/>
      <c r="D272" s="50">
        <v>192.26999999999998</v>
      </c>
    </row>
    <row r="273" spans="1:4" ht="23.25">
      <c r="A273" s="215">
        <v>241790</v>
      </c>
      <c r="B273" s="49">
        <v>37984</v>
      </c>
      <c r="C273"/>
      <c r="D273" s="50">
        <v>192.28</v>
      </c>
    </row>
    <row r="274" spans="1:4" ht="23.25">
      <c r="A274" s="215">
        <v>241791</v>
      </c>
      <c r="B274" s="49">
        <v>37985</v>
      </c>
      <c r="C274"/>
      <c r="D274" s="50">
        <v>192.31</v>
      </c>
    </row>
    <row r="275" spans="1:5" ht="23.25">
      <c r="A275" s="215">
        <v>241792</v>
      </c>
      <c r="B275" s="49">
        <v>37986</v>
      </c>
      <c r="C275"/>
      <c r="D275" s="50">
        <v>192.32</v>
      </c>
      <c r="E275" s="57"/>
    </row>
    <row r="276" spans="1:4" ht="23.25">
      <c r="A276" s="215">
        <v>241793</v>
      </c>
      <c r="B276" s="49">
        <v>37987</v>
      </c>
      <c r="C276"/>
      <c r="D276" s="50">
        <v>192.32</v>
      </c>
    </row>
    <row r="277" spans="1:4" ht="23.25">
      <c r="A277" s="215">
        <v>241794</v>
      </c>
      <c r="B277" s="49">
        <v>37988</v>
      </c>
      <c r="C277"/>
      <c r="D277" s="50">
        <v>192.32</v>
      </c>
    </row>
    <row r="278" spans="1:4" ht="23.25">
      <c r="A278" s="215">
        <v>241795</v>
      </c>
      <c r="B278" s="49">
        <v>37989</v>
      </c>
      <c r="C278"/>
      <c r="D278" s="50">
        <v>192.32</v>
      </c>
    </row>
    <row r="279" spans="1:4" ht="23.25">
      <c r="A279" s="215">
        <v>241796</v>
      </c>
      <c r="B279" s="49">
        <v>37990</v>
      </c>
      <c r="C279"/>
      <c r="D279" s="50">
        <v>192.32</v>
      </c>
    </row>
    <row r="280" spans="1:4" ht="23.25">
      <c r="A280" s="215">
        <v>241797</v>
      </c>
      <c r="B280" s="49">
        <v>37991</v>
      </c>
      <c r="C280"/>
      <c r="D280" s="50">
        <v>192.29</v>
      </c>
    </row>
    <row r="281" spans="1:4" ht="23.25">
      <c r="A281" s="215">
        <v>241798</v>
      </c>
      <c r="B281" s="49">
        <v>37992</v>
      </c>
      <c r="C281"/>
      <c r="D281" s="50">
        <v>192.23999999999998</v>
      </c>
    </row>
    <row r="282" spans="1:5" ht="23.25">
      <c r="A282" s="215">
        <v>241799</v>
      </c>
      <c r="B282" s="49">
        <v>37993</v>
      </c>
      <c r="C282"/>
      <c r="D282" s="50">
        <v>192.23</v>
      </c>
      <c r="E282" s="51">
        <v>192.21</v>
      </c>
    </row>
    <row r="283" spans="1:4" ht="23.25">
      <c r="A283" s="215">
        <v>241800</v>
      </c>
      <c r="B283" s="49">
        <v>37994</v>
      </c>
      <c r="C283"/>
      <c r="D283" s="50">
        <v>192.28</v>
      </c>
    </row>
    <row r="284" spans="1:4" ht="23.25">
      <c r="A284" s="215">
        <v>241801</v>
      </c>
      <c r="B284" s="49">
        <v>37995</v>
      </c>
      <c r="C284"/>
      <c r="D284" s="50">
        <v>192.51999999999998</v>
      </c>
    </row>
    <row r="285" spans="1:4" ht="23.25">
      <c r="A285" s="215">
        <v>241802</v>
      </c>
      <c r="B285" s="49">
        <v>37996</v>
      </c>
      <c r="C285"/>
      <c r="D285" s="50">
        <v>192.57</v>
      </c>
    </row>
    <row r="286" spans="1:4" ht="23.25">
      <c r="A286" s="215">
        <v>241803</v>
      </c>
      <c r="B286" s="49">
        <v>37997</v>
      </c>
      <c r="C286"/>
      <c r="D286" s="50">
        <v>192.47</v>
      </c>
    </row>
    <row r="287" spans="1:4" ht="23.25">
      <c r="A287" s="215">
        <v>241804</v>
      </c>
      <c r="B287" s="49">
        <v>37998</v>
      </c>
      <c r="C287"/>
      <c r="D287" s="50">
        <v>192.39</v>
      </c>
    </row>
    <row r="288" spans="1:4" ht="23.25">
      <c r="A288" s="215">
        <v>241805</v>
      </c>
      <c r="B288" s="49">
        <v>37999</v>
      </c>
      <c r="C288"/>
      <c r="D288" s="50">
        <v>192.31</v>
      </c>
    </row>
    <row r="289" spans="1:4" ht="23.25">
      <c r="A289" s="215">
        <v>241806</v>
      </c>
      <c r="B289" s="49">
        <v>38000</v>
      </c>
      <c r="C289"/>
      <c r="D289" s="50">
        <v>192.29</v>
      </c>
    </row>
    <row r="290" spans="1:4" ht="23.25">
      <c r="A290" s="215">
        <v>241807</v>
      </c>
      <c r="B290" s="49">
        <v>38001</v>
      </c>
      <c r="C290"/>
      <c r="D290" s="50">
        <v>192.29</v>
      </c>
    </row>
    <row r="291" spans="1:4" ht="23.25">
      <c r="A291" s="215">
        <v>241808</v>
      </c>
      <c r="B291" s="49">
        <v>38002</v>
      </c>
      <c r="C291"/>
      <c r="D291" s="50">
        <v>192.28</v>
      </c>
    </row>
    <row r="292" spans="1:4" ht="23.25">
      <c r="A292" s="215">
        <v>241809</v>
      </c>
      <c r="B292" s="49">
        <v>38003</v>
      </c>
      <c r="C292"/>
      <c r="D292" s="50">
        <v>192.26999999999998</v>
      </c>
    </row>
    <row r="293" spans="1:4" ht="23.25">
      <c r="A293" s="215">
        <v>241810</v>
      </c>
      <c r="B293" s="49">
        <v>38004</v>
      </c>
      <c r="C293"/>
      <c r="D293" s="50">
        <v>192.26</v>
      </c>
    </row>
    <row r="294" spans="1:4" ht="23.25">
      <c r="A294" s="215">
        <v>241811</v>
      </c>
      <c r="B294" s="49">
        <v>38005</v>
      </c>
      <c r="C294"/>
      <c r="D294" s="50">
        <v>192.25</v>
      </c>
    </row>
    <row r="295" spans="1:4" ht="23.25">
      <c r="A295" s="215">
        <v>241812</v>
      </c>
      <c r="B295" s="49">
        <v>38006</v>
      </c>
      <c r="C295"/>
      <c r="D295" s="50">
        <v>192.25</v>
      </c>
    </row>
    <row r="296" spans="1:5" ht="23.25">
      <c r="A296" s="215">
        <v>241813</v>
      </c>
      <c r="B296" s="49">
        <v>38007</v>
      </c>
      <c r="C296"/>
      <c r="D296" s="50">
        <v>192.17999999999998</v>
      </c>
      <c r="E296" s="51">
        <v>192.16</v>
      </c>
    </row>
    <row r="297" spans="1:4" ht="23.25">
      <c r="A297" s="215">
        <v>241814</v>
      </c>
      <c r="B297" s="49">
        <v>38008</v>
      </c>
      <c r="C297"/>
      <c r="D297" s="50">
        <v>192.14</v>
      </c>
    </row>
    <row r="298" spans="1:4" ht="23.25">
      <c r="A298" s="215">
        <v>241815</v>
      </c>
      <c r="B298" s="49">
        <v>38009</v>
      </c>
      <c r="C298"/>
      <c r="D298" s="50">
        <v>192.13</v>
      </c>
    </row>
    <row r="299" spans="1:4" ht="23.25">
      <c r="A299" s="215">
        <v>241816</v>
      </c>
      <c r="B299" s="49">
        <v>38010</v>
      </c>
      <c r="C299"/>
      <c r="D299" s="50">
        <v>192.13</v>
      </c>
    </row>
    <row r="300" spans="1:4" ht="23.25">
      <c r="A300" s="215">
        <v>241817</v>
      </c>
      <c r="B300" s="49">
        <v>38011</v>
      </c>
      <c r="C300"/>
      <c r="D300" s="50">
        <v>192.13</v>
      </c>
    </row>
    <row r="301" spans="1:4" ht="23.25">
      <c r="A301" s="215">
        <v>241818</v>
      </c>
      <c r="B301" s="49">
        <v>38012</v>
      </c>
      <c r="C301"/>
      <c r="D301" s="50">
        <v>192.13</v>
      </c>
    </row>
    <row r="302" spans="1:4" ht="23.25">
      <c r="A302" s="215">
        <v>241819</v>
      </c>
      <c r="B302" s="49">
        <v>38013</v>
      </c>
      <c r="C302"/>
      <c r="D302" s="50">
        <v>192.11999999999998</v>
      </c>
    </row>
    <row r="303" spans="1:5" ht="23.25">
      <c r="A303" s="215">
        <v>241820</v>
      </c>
      <c r="B303" s="49">
        <v>38014</v>
      </c>
      <c r="C303"/>
      <c r="D303" s="50">
        <v>192.10999999999999</v>
      </c>
      <c r="E303" s="51">
        <v>192.11</v>
      </c>
    </row>
    <row r="304" spans="1:4" ht="23.25">
      <c r="A304" s="215">
        <v>241821</v>
      </c>
      <c r="B304" s="49">
        <v>38015</v>
      </c>
      <c r="C304"/>
      <c r="D304" s="50">
        <v>192.1</v>
      </c>
    </row>
    <row r="305" spans="1:4" ht="23.25">
      <c r="A305" s="215">
        <v>241822</v>
      </c>
      <c r="B305" s="49">
        <v>38016</v>
      </c>
      <c r="C305"/>
      <c r="D305" s="50">
        <v>192.1</v>
      </c>
    </row>
    <row r="306" spans="1:4" ht="23.25">
      <c r="A306" s="215">
        <v>241823</v>
      </c>
      <c r="B306" s="49">
        <v>38017</v>
      </c>
      <c r="C306"/>
      <c r="D306" s="50">
        <v>192.1</v>
      </c>
    </row>
    <row r="307" spans="1:4" ht="23.25">
      <c r="A307" s="215">
        <v>241824</v>
      </c>
      <c r="B307" s="49">
        <v>38018</v>
      </c>
      <c r="C307"/>
      <c r="D307" s="50">
        <v>192.10999999999999</v>
      </c>
    </row>
    <row r="308" spans="1:4" ht="23.25">
      <c r="A308" s="215">
        <v>241825</v>
      </c>
      <c r="B308" s="49">
        <v>38019</v>
      </c>
      <c r="C308"/>
      <c r="D308" s="50">
        <v>192.1</v>
      </c>
    </row>
    <row r="309" spans="1:4" ht="23.25">
      <c r="A309" s="215">
        <v>241826</v>
      </c>
      <c r="B309" s="49">
        <v>38020</v>
      </c>
      <c r="C309"/>
      <c r="D309" s="50">
        <v>192.08999999999997</v>
      </c>
    </row>
    <row r="310" spans="1:5" ht="23.25">
      <c r="A310" s="215">
        <v>241827</v>
      </c>
      <c r="B310" s="49">
        <v>38021</v>
      </c>
      <c r="C310"/>
      <c r="D310" s="50">
        <v>192.07999999999998</v>
      </c>
      <c r="E310" s="51">
        <v>192.08</v>
      </c>
    </row>
    <row r="311" spans="1:4" ht="23.25">
      <c r="A311" s="215">
        <v>241828</v>
      </c>
      <c r="B311" s="49">
        <v>38022</v>
      </c>
      <c r="C311"/>
      <c r="D311" s="50">
        <v>192.07</v>
      </c>
    </row>
    <row r="312" spans="1:4" ht="23.25">
      <c r="A312" s="215">
        <v>241829</v>
      </c>
      <c r="B312" s="49">
        <v>38023</v>
      </c>
      <c r="C312"/>
      <c r="D312" s="50">
        <v>192.07</v>
      </c>
    </row>
    <row r="313" spans="1:4" ht="23.25">
      <c r="A313" s="215">
        <v>241830</v>
      </c>
      <c r="B313" s="49">
        <v>38024</v>
      </c>
      <c r="C313"/>
      <c r="D313" s="50">
        <v>192.06</v>
      </c>
    </row>
    <row r="314" spans="1:4" ht="23.25">
      <c r="A314" s="215">
        <v>241831</v>
      </c>
      <c r="B314" s="49">
        <v>38025</v>
      </c>
      <c r="C314"/>
      <c r="D314" s="50">
        <v>192.06</v>
      </c>
    </row>
    <row r="315" spans="1:4" ht="23.25">
      <c r="A315" s="215">
        <v>241832</v>
      </c>
      <c r="B315" s="49">
        <v>38026</v>
      </c>
      <c r="C315"/>
      <c r="D315" s="50">
        <v>192.04999999999998</v>
      </c>
    </row>
    <row r="316" spans="1:4" ht="23.25">
      <c r="A316" s="215">
        <v>241833</v>
      </c>
      <c r="B316" s="49">
        <v>38027</v>
      </c>
      <c r="C316"/>
      <c r="D316" s="50">
        <v>192.03</v>
      </c>
    </row>
    <row r="317" spans="1:4" ht="23.25">
      <c r="A317" s="215">
        <v>241834</v>
      </c>
      <c r="B317" s="49">
        <v>38028</v>
      </c>
      <c r="C317"/>
      <c r="D317" s="50">
        <v>192.03</v>
      </c>
    </row>
    <row r="318" spans="1:4" ht="23.25">
      <c r="A318" s="215">
        <v>241835</v>
      </c>
      <c r="B318" s="49">
        <v>38029</v>
      </c>
      <c r="C318"/>
      <c r="D318" s="50">
        <v>192.03</v>
      </c>
    </row>
    <row r="319" spans="1:4" ht="23.25">
      <c r="A319" s="215">
        <v>241836</v>
      </c>
      <c r="B319" s="49">
        <v>38030</v>
      </c>
      <c r="C319"/>
      <c r="D319" s="50">
        <v>192.01999999999998</v>
      </c>
    </row>
    <row r="320" spans="1:4" ht="23.25">
      <c r="A320" s="215">
        <v>241837</v>
      </c>
      <c r="B320" s="49">
        <v>38031</v>
      </c>
      <c r="C320"/>
      <c r="D320" s="50">
        <v>192.03</v>
      </c>
    </row>
    <row r="321" spans="1:4" ht="23.25">
      <c r="A321" s="215">
        <v>241838</v>
      </c>
      <c r="B321" s="49">
        <v>38032</v>
      </c>
      <c r="C321"/>
      <c r="D321" s="50">
        <v>192.04</v>
      </c>
    </row>
    <row r="322" spans="1:4" ht="23.25">
      <c r="A322" s="215">
        <v>241839</v>
      </c>
      <c r="B322" s="49">
        <v>38033</v>
      </c>
      <c r="C322"/>
      <c r="D322" s="50">
        <v>192.04</v>
      </c>
    </row>
    <row r="323" spans="1:4" ht="23.25">
      <c r="A323" s="215">
        <v>241840</v>
      </c>
      <c r="B323" s="49">
        <v>38034</v>
      </c>
      <c r="C323"/>
      <c r="D323" s="50">
        <v>192.07</v>
      </c>
    </row>
    <row r="324" spans="1:4" ht="23.25">
      <c r="A324" s="215">
        <v>241841</v>
      </c>
      <c r="B324" s="49">
        <v>38035</v>
      </c>
      <c r="C324"/>
      <c r="D324" s="50">
        <v>192.1</v>
      </c>
    </row>
    <row r="325" spans="1:4" ht="23.25">
      <c r="A325" s="215">
        <v>241842</v>
      </c>
      <c r="B325" s="49">
        <v>38036</v>
      </c>
      <c r="C325"/>
      <c r="D325" s="50">
        <v>192.1</v>
      </c>
    </row>
    <row r="326" spans="1:4" ht="23.25">
      <c r="A326" s="215">
        <v>241843</v>
      </c>
      <c r="B326" s="49">
        <v>38037</v>
      </c>
      <c r="C326"/>
      <c r="D326" s="50">
        <v>192.07</v>
      </c>
    </row>
    <row r="327" spans="1:4" ht="23.25">
      <c r="A327" s="215">
        <v>241844</v>
      </c>
      <c r="B327" s="49">
        <v>38038</v>
      </c>
      <c r="C327"/>
      <c r="D327" s="50">
        <v>192.04</v>
      </c>
    </row>
    <row r="328" spans="1:4" ht="23.25">
      <c r="A328" s="215">
        <v>241845</v>
      </c>
      <c r="B328" s="49">
        <v>38039</v>
      </c>
      <c r="C328"/>
      <c r="D328" s="50">
        <v>192.01999999999998</v>
      </c>
    </row>
    <row r="329" spans="1:4" ht="23.25">
      <c r="A329" s="215">
        <v>241846</v>
      </c>
      <c r="B329" s="49">
        <v>38040</v>
      </c>
      <c r="C329"/>
      <c r="D329" s="50">
        <v>192.01999999999998</v>
      </c>
    </row>
    <row r="330" spans="1:4" ht="23.25">
      <c r="A330" s="215">
        <v>241847</v>
      </c>
      <c r="B330" s="49">
        <v>38041</v>
      </c>
      <c r="C330"/>
      <c r="D330" s="50">
        <v>192.01999999999998</v>
      </c>
    </row>
    <row r="331" spans="1:5" ht="23.25">
      <c r="A331" s="215">
        <v>241848</v>
      </c>
      <c r="B331" s="49">
        <v>38042</v>
      </c>
      <c r="C331"/>
      <c r="D331" s="50">
        <v>192</v>
      </c>
      <c r="E331" s="51">
        <v>192</v>
      </c>
    </row>
    <row r="332" spans="1:5" ht="23.25">
      <c r="A332" s="215">
        <v>241849</v>
      </c>
      <c r="B332" s="49">
        <v>38043</v>
      </c>
      <c r="C332"/>
      <c r="D332" s="50">
        <v>191.98999999999998</v>
      </c>
      <c r="E332" s="57"/>
    </row>
    <row r="333" spans="1:4" ht="23.25">
      <c r="A333" s="215">
        <v>241850</v>
      </c>
      <c r="B333" s="49">
        <v>38044</v>
      </c>
      <c r="C333"/>
      <c r="D333" s="50">
        <v>191.98999999999998</v>
      </c>
    </row>
    <row r="334" spans="1:4" ht="23.25">
      <c r="A334" s="215">
        <v>241851</v>
      </c>
      <c r="B334" s="49">
        <v>38045</v>
      </c>
      <c r="C334"/>
      <c r="D334" s="50">
        <v>191.98999999999998</v>
      </c>
    </row>
    <row r="335" spans="1:4" ht="23.25">
      <c r="A335" s="215">
        <v>241852</v>
      </c>
      <c r="B335" s="49">
        <v>38046</v>
      </c>
      <c r="C335"/>
      <c r="D335" s="50">
        <v>192</v>
      </c>
    </row>
    <row r="336" spans="1:4" ht="23.25">
      <c r="A336" s="215">
        <v>241853</v>
      </c>
      <c r="B336" s="49">
        <v>38047</v>
      </c>
      <c r="C336"/>
      <c r="D336" s="50">
        <v>192.01</v>
      </c>
    </row>
    <row r="337" spans="1:4" ht="23.25">
      <c r="A337" s="215">
        <v>241854</v>
      </c>
      <c r="B337" s="49">
        <v>38048</v>
      </c>
      <c r="C337"/>
      <c r="D337" s="50">
        <v>192.01</v>
      </c>
    </row>
    <row r="338" spans="1:4" ht="23.25">
      <c r="A338" s="215">
        <v>241855</v>
      </c>
      <c r="B338" s="49">
        <v>38049</v>
      </c>
      <c r="C338"/>
      <c r="D338" s="50">
        <v>192</v>
      </c>
    </row>
    <row r="339" spans="1:4" ht="23.25">
      <c r="A339" s="215">
        <v>241856</v>
      </c>
      <c r="B339" s="49">
        <v>38050</v>
      </c>
      <c r="C339"/>
      <c r="D339" s="50">
        <v>191.98999999999998</v>
      </c>
    </row>
    <row r="340" spans="1:5" ht="23.25">
      <c r="A340" s="215">
        <v>241857</v>
      </c>
      <c r="B340" s="49">
        <v>38051</v>
      </c>
      <c r="C340"/>
      <c r="D340" s="50">
        <v>191.98</v>
      </c>
      <c r="E340" s="51">
        <v>191.98</v>
      </c>
    </row>
    <row r="341" spans="1:4" ht="23.25">
      <c r="A341" s="215">
        <v>241858</v>
      </c>
      <c r="B341" s="49">
        <v>38052</v>
      </c>
      <c r="C341"/>
      <c r="D341" s="50">
        <v>191.95999999999998</v>
      </c>
    </row>
    <row r="342" spans="1:4" ht="23.25">
      <c r="A342" s="215">
        <v>241859</v>
      </c>
      <c r="B342" s="49">
        <v>38053</v>
      </c>
      <c r="C342"/>
      <c r="D342" s="50">
        <v>191.95999999999998</v>
      </c>
    </row>
    <row r="343" spans="1:4" ht="23.25">
      <c r="A343" s="215">
        <v>241860</v>
      </c>
      <c r="B343" s="49">
        <v>38054</v>
      </c>
      <c r="C343"/>
      <c r="D343" s="50">
        <v>191.95999999999998</v>
      </c>
    </row>
    <row r="344" spans="1:4" ht="23.25">
      <c r="A344" s="215">
        <v>241861</v>
      </c>
      <c r="B344" s="49">
        <v>38055</v>
      </c>
      <c r="C344"/>
      <c r="D344" s="50">
        <v>191.95</v>
      </c>
    </row>
    <row r="345" spans="1:4" ht="23.25">
      <c r="A345" s="215">
        <v>241862</v>
      </c>
      <c r="B345" s="49">
        <v>38056</v>
      </c>
      <c r="C345"/>
      <c r="D345" s="50">
        <v>191.95</v>
      </c>
    </row>
    <row r="346" spans="1:5" ht="23.25">
      <c r="A346" s="215">
        <v>241863</v>
      </c>
      <c r="B346" s="49">
        <v>38057</v>
      </c>
      <c r="C346"/>
      <c r="D346" s="50">
        <v>191.94</v>
      </c>
      <c r="E346" s="51">
        <v>191.87</v>
      </c>
    </row>
    <row r="347" spans="1:4" ht="23.25">
      <c r="A347" s="215">
        <v>241864</v>
      </c>
      <c r="B347" s="49">
        <v>38058</v>
      </c>
      <c r="C347"/>
      <c r="D347" s="50">
        <v>191.92999999999998</v>
      </c>
    </row>
    <row r="348" spans="1:4" ht="23.25">
      <c r="A348" s="215">
        <v>241865</v>
      </c>
      <c r="B348" s="49">
        <v>38059</v>
      </c>
      <c r="C348"/>
      <c r="D348" s="50">
        <v>191.92999999999998</v>
      </c>
    </row>
    <row r="349" spans="1:4" ht="23.25">
      <c r="A349" s="215">
        <v>241866</v>
      </c>
      <c r="B349" s="49">
        <v>38060</v>
      </c>
      <c r="C349"/>
      <c r="D349" s="50">
        <v>191.94</v>
      </c>
    </row>
    <row r="350" spans="1:4" ht="23.25">
      <c r="A350" s="215">
        <v>241867</v>
      </c>
      <c r="B350" s="49">
        <v>38061</v>
      </c>
      <c r="C350"/>
      <c r="D350" s="50">
        <v>191.92999999999998</v>
      </c>
    </row>
    <row r="351" spans="1:4" ht="23.25">
      <c r="A351" s="215">
        <v>241868</v>
      </c>
      <c r="B351" s="49">
        <v>38062</v>
      </c>
      <c r="C351"/>
      <c r="D351" s="50">
        <v>191.91</v>
      </c>
    </row>
    <row r="352" spans="1:4" ht="23.25">
      <c r="A352" s="215">
        <v>241869</v>
      </c>
      <c r="B352" s="49">
        <v>38063</v>
      </c>
      <c r="C352"/>
      <c r="D352" s="50">
        <v>191.91</v>
      </c>
    </row>
    <row r="353" spans="1:4" ht="23.25">
      <c r="A353" s="215">
        <v>241870</v>
      </c>
      <c r="B353" s="49">
        <v>38064</v>
      </c>
      <c r="C353"/>
      <c r="D353" s="50">
        <v>191.89999999999998</v>
      </c>
    </row>
    <row r="354" spans="1:4" ht="23.25">
      <c r="A354" s="215">
        <v>241871</v>
      </c>
      <c r="B354" s="49">
        <v>38065</v>
      </c>
      <c r="C354"/>
      <c r="D354" s="50">
        <v>191.88</v>
      </c>
    </row>
    <row r="355" spans="1:4" ht="23.25">
      <c r="A355" s="215">
        <v>241872</v>
      </c>
      <c r="B355" s="49">
        <v>38066</v>
      </c>
      <c r="C355"/>
      <c r="D355" s="50">
        <v>191.88</v>
      </c>
    </row>
    <row r="356" spans="1:4" ht="23.25">
      <c r="A356" s="215">
        <v>241873</v>
      </c>
      <c r="B356" s="49">
        <v>38067</v>
      </c>
      <c r="C356"/>
      <c r="D356" s="50">
        <v>191.89</v>
      </c>
    </row>
    <row r="357" spans="1:4" ht="23.25">
      <c r="A357" s="215">
        <v>241874</v>
      </c>
      <c r="B357" s="49">
        <v>38068</v>
      </c>
      <c r="C357"/>
      <c r="D357" s="50">
        <v>191.86999999999998</v>
      </c>
    </row>
    <row r="358" spans="1:4" ht="23.25">
      <c r="A358" s="215">
        <v>241875</v>
      </c>
      <c r="B358" s="49">
        <v>38069</v>
      </c>
      <c r="C358"/>
      <c r="D358" s="50">
        <v>191.85999999999999</v>
      </c>
    </row>
    <row r="359" spans="1:4" ht="23.25">
      <c r="A359" s="215">
        <v>241876</v>
      </c>
      <c r="B359" s="49">
        <v>38070</v>
      </c>
      <c r="C359"/>
      <c r="D359" s="50">
        <v>191.85</v>
      </c>
    </row>
    <row r="360" spans="1:4" ht="23.25">
      <c r="A360" s="215">
        <v>241877</v>
      </c>
      <c r="B360" s="49">
        <v>38071</v>
      </c>
      <c r="C360"/>
      <c r="D360" s="50">
        <v>191.85</v>
      </c>
    </row>
    <row r="361" spans="1:4" ht="23.25">
      <c r="A361" s="215">
        <v>241878</v>
      </c>
      <c r="B361" s="49">
        <v>38072</v>
      </c>
      <c r="C361"/>
      <c r="D361" s="50">
        <v>191.85</v>
      </c>
    </row>
    <row r="362" spans="1:4" ht="23.25">
      <c r="A362" s="215">
        <v>241879</v>
      </c>
      <c r="B362" s="49">
        <v>38073</v>
      </c>
      <c r="C362"/>
      <c r="D362" s="50">
        <v>191.85999999999999</v>
      </c>
    </row>
    <row r="363" spans="1:4" ht="23.25">
      <c r="A363" s="215">
        <v>241880</v>
      </c>
      <c r="B363" s="49">
        <v>38074</v>
      </c>
      <c r="C363"/>
      <c r="D363" s="50">
        <v>191.86999999999998</v>
      </c>
    </row>
    <row r="364" spans="1:4" ht="23.25">
      <c r="A364" s="215">
        <v>241881</v>
      </c>
      <c r="B364" s="49">
        <v>38075</v>
      </c>
      <c r="C364"/>
      <c r="D364" s="50">
        <v>191.86999999999998</v>
      </c>
    </row>
    <row r="365" spans="1:4" ht="23.25">
      <c r="A365" s="215">
        <v>241882</v>
      </c>
      <c r="B365" s="49">
        <v>38076</v>
      </c>
      <c r="C365"/>
      <c r="D365" s="50">
        <v>191.86999999999998</v>
      </c>
    </row>
    <row r="366" spans="1:3" ht="23.25">
      <c r="A366" s="215">
        <v>40269</v>
      </c>
      <c r="B366" s="49">
        <v>38077</v>
      </c>
      <c r="C366"/>
    </row>
    <row r="367" ht="21">
      <c r="E367" s="52"/>
    </row>
  </sheetData>
  <sheetProtection/>
  <mergeCells count="1">
    <mergeCell ref="K34:L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noom</cp:lastModifiedBy>
  <cp:lastPrinted>2009-12-21T03:33:13Z</cp:lastPrinted>
  <dcterms:created xsi:type="dcterms:W3CDTF">1980-01-04T06:00:26Z</dcterms:created>
  <dcterms:modified xsi:type="dcterms:W3CDTF">2019-06-07T06:34:18Z</dcterms:modified>
  <cp:category/>
  <cp:version/>
  <cp:contentType/>
  <cp:contentStatus/>
</cp:coreProperties>
</file>